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sutar\Downloads\"/>
    </mc:Choice>
  </mc:AlternateContent>
  <xr:revisionPtr revIDLastSave="0" documentId="13_ncr:1_{0F493BA2-0E98-482D-8340-BCBB2E24E956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Rate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2" l="1"/>
  <c r="F71" i="2"/>
  <c r="D71" i="2"/>
  <c r="D73" i="1"/>
  <c r="D69" i="1"/>
  <c r="D68" i="1"/>
  <c r="D67" i="1"/>
  <c r="D66" i="1"/>
  <c r="D64" i="1"/>
  <c r="D65" i="1" s="1"/>
  <c r="B64" i="1"/>
  <c r="B65" i="1" s="1"/>
  <c r="B66" i="1" s="1"/>
  <c r="B67" i="1" s="1"/>
  <c r="B68" i="1" s="1"/>
  <c r="B69" i="1" s="1"/>
  <c r="D57" i="1"/>
  <c r="D53" i="1"/>
  <c r="D52" i="1"/>
  <c r="D51" i="1"/>
  <c r="D50" i="1"/>
  <c r="D49" i="1"/>
  <c r="D43" i="1"/>
  <c r="D38" i="1" s="1"/>
  <c r="D39" i="1"/>
  <c r="D37" i="1"/>
  <c r="D36" i="1"/>
  <c r="D35" i="1"/>
  <c r="D29" i="1"/>
  <c r="D25" i="1"/>
  <c r="D24" i="1"/>
  <c r="D23" i="1"/>
  <c r="D22" i="1"/>
  <c r="D21" i="1"/>
  <c r="B21" i="1"/>
  <c r="B22" i="1" s="1"/>
  <c r="B23" i="1" s="1"/>
  <c r="B24" i="1" s="1"/>
  <c r="B25" i="1" s="1"/>
  <c r="D15" i="1"/>
  <c r="D11" i="1"/>
  <c r="D10" i="1"/>
  <c r="D9" i="1"/>
  <c r="D8" i="1"/>
  <c r="D7" i="1"/>
  <c r="B7" i="1"/>
  <c r="B8" i="1" s="1"/>
  <c r="B9" i="1" s="1"/>
  <c r="B10" i="1" s="1"/>
  <c r="H2" i="1"/>
  <c r="E53" i="1" s="1"/>
  <c r="F53" i="1" l="1"/>
  <c r="E37" i="1"/>
  <c r="F37" i="1" s="1"/>
  <c r="E65" i="1"/>
  <c r="F65" i="1" s="1"/>
  <c r="E67" i="1"/>
  <c r="F67" i="1" s="1"/>
  <c r="E69" i="1"/>
  <c r="F69" i="1" s="1"/>
  <c r="E8" i="1"/>
  <c r="F8" i="1" s="1"/>
  <c r="E10" i="1"/>
  <c r="F10" i="1" s="1"/>
  <c r="E7" i="1"/>
  <c r="F7" i="1" s="1"/>
  <c r="E9" i="1"/>
  <c r="F9" i="1" s="1"/>
  <c r="E22" i="1"/>
  <c r="F22" i="1" s="1"/>
  <c r="E24" i="1"/>
  <c r="F24" i="1" s="1"/>
  <c r="E51" i="1"/>
  <c r="F51" i="1" s="1"/>
  <c r="E35" i="1"/>
  <c r="F35" i="1" s="1"/>
  <c r="E21" i="1"/>
  <c r="F21" i="1" s="1"/>
  <c r="E23" i="1"/>
  <c r="F23" i="1" s="1"/>
  <c r="E25" i="1"/>
  <c r="F25" i="1" s="1"/>
  <c r="E36" i="1"/>
  <c r="F36" i="1" s="1"/>
  <c r="E64" i="1"/>
  <c r="F64" i="1" s="1"/>
  <c r="E66" i="1"/>
  <c r="F66" i="1" s="1"/>
  <c r="E68" i="1"/>
  <c r="F68" i="1" s="1"/>
  <c r="E39" i="1"/>
  <c r="F39" i="1" s="1"/>
  <c r="E50" i="1"/>
  <c r="F50" i="1" s="1"/>
  <c r="E38" i="1"/>
  <c r="F38" i="1" s="1"/>
  <c r="E49" i="1"/>
  <c r="F49" i="1" s="1"/>
  <c r="E52" i="1"/>
  <c r="F52" i="1" s="1"/>
  <c r="E11" i="1"/>
  <c r="F11" i="1" s="1"/>
  <c r="F12" i="1" l="1"/>
  <c r="F70" i="1"/>
  <c r="F54" i="1"/>
  <c r="F26" i="1"/>
  <c r="F40" i="1"/>
</calcChain>
</file>

<file path=xl/sharedStrings.xml><?xml version="1.0" encoding="utf-8"?>
<sst xmlns="http://schemas.openxmlformats.org/spreadsheetml/2006/main" count="255" uniqueCount="147">
  <si>
    <t>Please Define numbers in the colored cells</t>
  </si>
  <si>
    <t>Choose your Member Type :</t>
  </si>
  <si>
    <t>Enter No. of Samples :</t>
  </si>
  <si>
    <t>* Please enter the blanks in color appropriately</t>
  </si>
  <si>
    <t>Table 1. RNAseq (mRNA capture)</t>
  </si>
  <si>
    <t>Quantity</t>
  </si>
  <si>
    <t>Unit price</t>
  </si>
  <si>
    <t>Total price</t>
  </si>
  <si>
    <t>RNA extraction</t>
  </si>
  <si>
    <t>Library Prep, Stranded mRNA (Poly-A)</t>
  </si>
  <si>
    <t>2x50 NovaSeq X Plus 10B (per lane)</t>
  </si>
  <si>
    <t>Data analysis (full)</t>
  </si>
  <si>
    <t>Grand total</t>
  </si>
  <si>
    <t>*</t>
  </si>
  <si>
    <t>Sequencing lane calculator (Lanes needed)</t>
  </si>
  <si>
    <t>Million Reads/sample</t>
  </si>
  <si>
    <t>Note:</t>
  </si>
  <si>
    <t>For the NovaSeq X Plus platform, we recommend that one full lane is requested. We do accept 0.5 lane requests for X Plus 10B; however, this may increase the turn around time of the project.</t>
  </si>
  <si>
    <t>Table 2. RNAseq (Low input/Degraded)</t>
  </si>
  <si>
    <t>Library Prep, RNA (Ribo Depletion, degraded RNA)</t>
  </si>
  <si>
    <t>Table 3. Whole Exome sequencing (Kapa HyperExome V3)</t>
  </si>
  <si>
    <t>DNA extraction</t>
  </si>
  <si>
    <t>WES library prep with Kapa HyperExome V3</t>
  </si>
  <si>
    <t>2x150 NovaSeq X Plus 10B (per lane)</t>
  </si>
  <si>
    <t>Million Reads from each direction/sample</t>
  </si>
  <si>
    <t>For 100x Coverage (normal)</t>
  </si>
  <si>
    <t>Table 4. Whole genome sequencing (human)</t>
  </si>
  <si>
    <t xml:space="preserve">DNA library prep </t>
  </si>
  <si>
    <t>For 40X Coverage</t>
  </si>
  <si>
    <t>For the NovaSeq X Plus platform, we recommend that one full lane is requested. We do accept 0.5 lane requests for X Plus 10B; however, this may increase the turn around time of the project. For X Plus 25B, we do not accept requests for 0.5 lane.</t>
  </si>
  <si>
    <t>Table 5. 10X Single Cell sequencing</t>
  </si>
  <si>
    <t>10X Cell Counting &amp; Viability Analysis</t>
  </si>
  <si>
    <t>10X chip</t>
  </si>
  <si>
    <t>10X Single Cell 3' Gene Expression Library Prep</t>
  </si>
  <si>
    <t>Library QC (Qubit + TapeStation)</t>
  </si>
  <si>
    <t>10X Data analysis</t>
  </si>
  <si>
    <t>If 10K cells are targeted</t>
  </si>
  <si>
    <t>Description</t>
  </si>
  <si>
    <t>Unit</t>
  </si>
  <si>
    <t>Internal Rate</t>
  </si>
  <si>
    <t>JCCC Rate</t>
  </si>
  <si>
    <t>External Rate: 
Non-Profit</t>
  </si>
  <si>
    <t>External Rate: 
Profit</t>
  </si>
  <si>
    <t>Equipment</t>
  </si>
  <si>
    <t>Guaranteed
Reads (M)</t>
  </si>
  <si>
    <t>Sequencing</t>
  </si>
  <si>
    <t>MiSeq (v2) =</t>
  </si>
  <si>
    <t>MiSeq v3 PE 150 Cycles</t>
  </si>
  <si>
    <t xml:space="preserve">Per Run </t>
  </si>
  <si>
    <t>MiSeq (v3) =</t>
  </si>
  <si>
    <t>MiSeq v2 PE 300 Cycles</t>
  </si>
  <si>
    <t>NextSeq (Mid)=</t>
  </si>
  <si>
    <t>MiSeq v2 PE 500 Cycles</t>
  </si>
  <si>
    <t>NextSeq (High)=</t>
  </si>
  <si>
    <t>MiSeq v3 PE 600 Cycles</t>
  </si>
  <si>
    <t xml:space="preserve">NovaSeq X Plus 1.5B = </t>
  </si>
  <si>
    <t>NextSeq v2 SR 75 Cycles - High Output</t>
  </si>
  <si>
    <t xml:space="preserve">NovaSeq X Plus 10B = </t>
  </si>
  <si>
    <t>NextSeq v2 PE 150 Cycles - High Output</t>
  </si>
  <si>
    <t xml:space="preserve">NovaSeq X Plus 25B = </t>
  </si>
  <si>
    <t>NextSeq v2 PE 150 Cycles - Mid Output</t>
  </si>
  <si>
    <t>DNBseq T7=</t>
  </si>
  <si>
    <t>NextSeq v2 PE 300 Cycles - Mid Output</t>
  </si>
  <si>
    <t>NovaSeq X Plus 1.5B 100 Cycles*</t>
  </si>
  <si>
    <t xml:space="preserve">Per Lane </t>
  </si>
  <si>
    <t>NovaSeq X Plus 1.5B 200 Cycles*</t>
  </si>
  <si>
    <t>NovaSeq X Plus 1.5B 300 Cycles*</t>
  </si>
  <si>
    <t>NovaSeq X Plus 10B 100 Cycles*</t>
  </si>
  <si>
    <t>NovaSeq X Plus 10B 200 Cycles*</t>
  </si>
  <si>
    <t>NovaSeq X Plus 10B 300 Cycles*</t>
  </si>
  <si>
    <t>NovaSeq X Plus 25B 300 Cycles*</t>
  </si>
  <si>
    <t>DNBseq T7 50 Cycles</t>
  </si>
  <si>
    <t xml:space="preserve">Per Flowcell </t>
  </si>
  <si>
    <t>DNBseq T7 100 Cycles</t>
  </si>
  <si>
    <t>DNBseq T7 300 Cycles</t>
  </si>
  <si>
    <t>Oxford Nanopore Library Construction &amp; Sequencing</t>
  </si>
  <si>
    <t>≤ 2% Spike-in (6-8M reads)</t>
  </si>
  <si>
    <t xml:space="preserve">Per Library Pool </t>
  </si>
  <si>
    <t>Library Construction Conventional</t>
  </si>
  <si>
    <t>Library Prep, RNA (Stranded mRNA (Poly-A))</t>
  </si>
  <si>
    <t xml:space="preserve">Per Sample </t>
  </si>
  <si>
    <t>RNA library with Ribo Depletion Reagents (Illumina)</t>
  </si>
  <si>
    <t>Library Prep, DNA (Kapa Hyper DNA)</t>
  </si>
  <si>
    <t>Library Prep, QiaSeq miRNA Small RNA</t>
  </si>
  <si>
    <t>Library Prep, Exome</t>
  </si>
  <si>
    <t>Library Prep, Methyl</t>
  </si>
  <si>
    <t>Globin Reduction</t>
  </si>
  <si>
    <t>Library Construction Single Cell (SC)</t>
  </si>
  <si>
    <t>10X Chip (accommodate up to 8 Samples)</t>
  </si>
  <si>
    <t xml:space="preserve">Per Chip </t>
  </si>
  <si>
    <t>10X SC 3' GEX Library Prep (Fresh Cell)</t>
  </si>
  <si>
    <t>10X SC 3' GEX Fixed/FFPE RNA Profiling (FRP) Library Prep</t>
  </si>
  <si>
    <t>10X SC 3'GEX + FB (Single Cell Hashing) Library Prep</t>
  </si>
  <si>
    <t>10X SC TCR Library Prep</t>
  </si>
  <si>
    <t>10X SC 5' GEX+ TCR Library Prep</t>
  </si>
  <si>
    <t>10X SC ATAC Library Prep</t>
  </si>
  <si>
    <t>10X SC Chromium Multiome (ATAC+3’ GEX) Library Prep</t>
  </si>
  <si>
    <t>BD Rhapsody SC Library Prep</t>
  </si>
  <si>
    <t>Library Construction Spatial Transcriptomics</t>
  </si>
  <si>
    <t>10X Visium Gene Expression (GEX)</t>
  </si>
  <si>
    <t xml:space="preserve">Per Slide </t>
  </si>
  <si>
    <t>10X Visium Tissue Optimization (TO)</t>
  </si>
  <si>
    <t>10X Visium EX with CytAssist</t>
  </si>
  <si>
    <t>Per 2 Slides</t>
  </si>
  <si>
    <t>10X Visium GEX + PEX with CytAssist (users provide kit)</t>
  </si>
  <si>
    <t>10X Xenium panel (users provide specific gene panel)</t>
  </si>
  <si>
    <t>10X Visium HD</t>
  </si>
  <si>
    <t>GeoMx Whole Transcriptome Analysis for Human &amp; Mouse</t>
  </si>
  <si>
    <t>GeoMx Cancer Transcriptome Analysis for Human</t>
  </si>
  <si>
    <t>GeoMx Protein Profiling</t>
  </si>
  <si>
    <t>GeoMx DSP - Additional Region of Interest (ROI)</t>
  </si>
  <si>
    <t xml:space="preserve">Per ROI </t>
  </si>
  <si>
    <t>GeoMx - Dry Run</t>
  </si>
  <si>
    <t>CosMx Hs Univ RNA Panel (2 Slides/Run)</t>
  </si>
  <si>
    <t>CosMx Hs Immuno-oncology RNA Panel (2 Slides/RUN)</t>
  </si>
  <si>
    <t>CosMx Mm Neuro RNA Panel (2 Slides/RUN)</t>
  </si>
  <si>
    <t>CosMx Hs Univ RNA Panel (4 Slides/Run)</t>
  </si>
  <si>
    <t>CosMx Hs Immuno-oncology RNA Panel (4 Slides/RUN)</t>
  </si>
  <si>
    <t>CosMx Mm Neuro RNA Panel (4 Slides/RUN)</t>
  </si>
  <si>
    <t>Stereoseq Tissue Optimization (TO)</t>
  </si>
  <si>
    <t>Stereoseq WTA</t>
  </si>
  <si>
    <t>Data Analysis</t>
  </si>
  <si>
    <t>Data Analysis - Custom Project</t>
  </si>
  <si>
    <t xml:space="preserve">Per Hour </t>
  </si>
  <si>
    <t>Data Analysis - Single Cell or Spatial Transcriptomics Analysis</t>
  </si>
  <si>
    <t>Data Analysis Full, Next Generation Sequencing</t>
  </si>
  <si>
    <t>Data Analysis Partial, Next Generation Sequencing</t>
  </si>
  <si>
    <t>Quality Control and Nucleic Acid Extraction</t>
  </si>
  <si>
    <t>Agilent DNA/RNA/gDNA Analysis</t>
  </si>
  <si>
    <t>Nanodrop DNA/RNA Concentration Measurement</t>
  </si>
  <si>
    <t>Qubit DNA/RNA Concentration Measurement</t>
  </si>
  <si>
    <t>Pico Green Measurement with Plate Reader</t>
  </si>
  <si>
    <t xml:space="preserve">Per Plate </t>
  </si>
  <si>
    <t>Library Quantification by qPCR</t>
  </si>
  <si>
    <t>Nucleic Acid Isolation 1-95 Samples</t>
  </si>
  <si>
    <t>Nucleic Acid Isolation - 96+ Samples</t>
  </si>
  <si>
    <t>Nucleic Acid Isolation from FFPE Slide/Block</t>
  </si>
  <si>
    <t>Custom and Other Services</t>
  </si>
  <si>
    <t>Covaris Fragmentation</t>
  </si>
  <si>
    <t>QRT-PCR Analysis/Gene/Sample</t>
  </si>
  <si>
    <t>QRT-PCR Primer Design/Gene</t>
  </si>
  <si>
    <t xml:space="preserve">Per Primer </t>
  </si>
  <si>
    <t>Shipping</t>
  </si>
  <si>
    <t xml:space="preserve">Per Shipment </t>
  </si>
  <si>
    <t>Use of ABI7500 (with 96 Well Plate)</t>
  </si>
  <si>
    <t>QC  (Nanodrop &amp; TapeStation)</t>
  </si>
  <si>
    <t>External: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</si>
</sst>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&quot;$&quot;#,##0"/>
    <numFmt numFmtId="166" formatCode="\~#,##0"/>
  </numFmts>
  <fonts count="13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color theme="0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00B050"/>
      <name val="Calibri"/>
    </font>
    <font>
      <b/>
      <sz val="11"/>
      <color rgb="FFFF0000"/>
      <name val="Calibri"/>
    </font>
    <font>
      <sz val="10"/>
      <color theme="1"/>
      <name val="Calibri"/>
    </font>
    <font>
      <b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6"/>
        <bgColor theme="6"/>
      </patternFill>
    </fill>
    <fill>
      <patternFill patternType="solid">
        <fgColor rgb="FFBDD6EE"/>
        <bgColor rgb="FFBDD6EE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6" xfId="0" applyFont="1" applyBorder="1"/>
    <xf numFmtId="0" fontId="8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164" fontId="3" fillId="0" borderId="0" xfId="0" applyNumberFormat="1" applyFont="1"/>
    <xf numFmtId="0" fontId="3" fillId="0" borderId="9" xfId="0" applyFont="1" applyBorder="1"/>
    <xf numFmtId="2" fontId="3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3" fillId="0" borderId="8" xfId="0" applyFont="1" applyBorder="1" applyAlignment="1">
      <alignment horizontal="right"/>
    </xf>
    <xf numFmtId="0" fontId="3" fillId="3" borderId="10" xfId="0" applyFont="1" applyFill="1" applyBorder="1"/>
    <xf numFmtId="0" fontId="3" fillId="0" borderId="11" xfId="0" applyFont="1" applyBorder="1" applyAlignment="1">
      <alignment horizontal="right" vertical="top"/>
    </xf>
    <xf numFmtId="0" fontId="3" fillId="0" borderId="12" xfId="0" applyFont="1" applyBorder="1"/>
    <xf numFmtId="0" fontId="8" fillId="0" borderId="6" xfId="0" applyFont="1" applyBorder="1"/>
    <xf numFmtId="0" fontId="9" fillId="0" borderId="9" xfId="0" applyFont="1" applyBorder="1"/>
    <xf numFmtId="0" fontId="10" fillId="0" borderId="0" xfId="0" applyFont="1"/>
    <xf numFmtId="0" fontId="11" fillId="0" borderId="0" xfId="0" applyFont="1"/>
    <xf numFmtId="4" fontId="12" fillId="5" borderId="13" xfId="0" applyNumberFormat="1" applyFont="1" applyFill="1" applyBorder="1" applyAlignment="1">
      <alignment horizontal="center" vertical="center" wrapText="1"/>
    </xf>
    <xf numFmtId="4" fontId="12" fillId="5" borderId="14" xfId="0" applyNumberFormat="1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/>
    <xf numFmtId="4" fontId="11" fillId="0" borderId="19" xfId="0" applyNumberFormat="1" applyFont="1" applyBorder="1" applyAlignment="1">
      <alignment horizontal="left" vertical="center"/>
    </xf>
    <xf numFmtId="4" fontId="11" fillId="0" borderId="20" xfId="0" applyNumberFormat="1" applyFont="1" applyBorder="1" applyAlignment="1">
      <alignment horizontal="center" vertical="center"/>
    </xf>
    <xf numFmtId="165" fontId="11" fillId="0" borderId="20" xfId="0" applyNumberFormat="1" applyFont="1" applyBorder="1"/>
    <xf numFmtId="165" fontId="11" fillId="0" borderId="21" xfId="0" applyNumberFormat="1" applyFont="1" applyBorder="1"/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166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165" fontId="11" fillId="0" borderId="17" xfId="0" applyNumberFormat="1" applyFont="1" applyBorder="1"/>
    <xf numFmtId="165" fontId="11" fillId="0" borderId="18" xfId="0" applyNumberFormat="1" applyFont="1" applyBorder="1"/>
    <xf numFmtId="165" fontId="11" fillId="2" borderId="20" xfId="0" applyNumberFormat="1" applyFont="1" applyFill="1" applyBorder="1"/>
    <xf numFmtId="165" fontId="11" fillId="2" borderId="21" xfId="0" applyNumberFormat="1" applyFont="1" applyFill="1" applyBorder="1"/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165" fontId="11" fillId="0" borderId="23" xfId="0" applyNumberFormat="1" applyFont="1" applyBorder="1"/>
    <xf numFmtId="165" fontId="11" fillId="0" borderId="24" xfId="0" applyNumberFormat="1" applyFont="1" applyBorder="1"/>
    <xf numFmtId="8" fontId="1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left" vertical="top" wrapText="1"/>
    </xf>
    <xf numFmtId="4" fontId="12" fillId="6" borderId="16" xfId="0" applyNumberFormat="1" applyFont="1" applyFill="1" applyBorder="1" applyAlignment="1">
      <alignment horizontal="left" vertical="center" wrapText="1"/>
    </xf>
    <xf numFmtId="0" fontId="2" fillId="0" borderId="17" xfId="0" applyFont="1" applyBorder="1"/>
    <xf numFmtId="0" fontId="2" fillId="0" borderId="18" xfId="0" applyFont="1" applyBorder="1"/>
    <xf numFmtId="0" fontId="12" fillId="6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C24" sqref="C24"/>
    </sheetView>
  </sheetViews>
  <sheetFormatPr defaultColWidth="14.453125" defaultRowHeight="15" customHeight="1" x14ac:dyDescent="0.35"/>
  <cols>
    <col min="1" max="2" width="3.81640625" customWidth="1"/>
    <col min="3" max="3" width="39.54296875" customWidth="1"/>
    <col min="4" max="4" width="11.54296875" customWidth="1"/>
    <col min="5" max="5" width="10.08984375" customWidth="1"/>
    <col min="6" max="6" width="12.08984375" customWidth="1"/>
    <col min="7" max="7" width="8.81640625" customWidth="1"/>
    <col min="8" max="8" width="3.08984375" customWidth="1"/>
    <col min="9" max="26" width="8.7265625" customWidth="1"/>
  </cols>
  <sheetData>
    <row r="1" spans="1:26" ht="38.25" customHeight="1" x14ac:dyDescent="0.35">
      <c r="B1" s="55" t="s">
        <v>0</v>
      </c>
      <c r="C1" s="56"/>
      <c r="D1" s="56"/>
      <c r="E1" s="56"/>
      <c r="F1" s="56"/>
      <c r="G1" s="56"/>
      <c r="H1" s="56"/>
    </row>
    <row r="2" spans="1:26" ht="33" customHeight="1" x14ac:dyDescent="0.35">
      <c r="A2" s="1"/>
      <c r="B2" s="2"/>
      <c r="C2" s="3" t="s">
        <v>1</v>
      </c>
      <c r="D2" s="4" t="s">
        <v>146</v>
      </c>
      <c r="E2" s="5"/>
      <c r="F2" s="3" t="s">
        <v>2</v>
      </c>
      <c r="G2" s="6">
        <v>8</v>
      </c>
      <c r="H2" s="7">
        <f>IF($D$2="JCCC",1,IF($D$2="Internal",2,IF($D$2="External: non-profit",3,IF($D$2="External: profit",4))))</f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B3" s="8" t="s">
        <v>3</v>
      </c>
    </row>
    <row r="4" spans="1:26" ht="14.25" customHeight="1" x14ac:dyDescent="0.35"/>
    <row r="5" spans="1:26" ht="14.25" customHeight="1" x14ac:dyDescent="0.35">
      <c r="B5" s="9" t="s">
        <v>4</v>
      </c>
      <c r="C5" s="10"/>
      <c r="D5" s="10"/>
      <c r="E5" s="10"/>
      <c r="F5" s="10"/>
      <c r="G5" s="10"/>
      <c r="H5" s="10"/>
    </row>
    <row r="6" spans="1:26" ht="14.25" customHeight="1" x14ac:dyDescent="0.35">
      <c r="B6" s="11"/>
      <c r="C6" s="12"/>
      <c r="D6" s="13" t="s">
        <v>5</v>
      </c>
      <c r="E6" s="13" t="s">
        <v>6</v>
      </c>
      <c r="F6" s="13" t="s">
        <v>7</v>
      </c>
      <c r="G6" s="12"/>
      <c r="H6" s="14"/>
    </row>
    <row r="7" spans="1:26" ht="14.25" customHeight="1" x14ac:dyDescent="0.35">
      <c r="B7" s="15">
        <f t="shared" ref="B7:B10" si="0">IF(B6&gt;0,B6+1,1)</f>
        <v>1</v>
      </c>
      <c r="C7" s="8" t="s">
        <v>8</v>
      </c>
      <c r="D7" s="8">
        <f t="shared" ref="D7:D9" si="1">G$2</f>
        <v>8</v>
      </c>
      <c r="E7" s="16">
        <f>IF(OR(H$2=1, H$2=2),Data!D$76,IF(H$2=3,Data!F$76,Data!G$76))</f>
        <v>44</v>
      </c>
      <c r="F7" s="16">
        <f t="shared" ref="F7:F11" si="2">D7*E7</f>
        <v>352</v>
      </c>
      <c r="H7" s="17"/>
    </row>
    <row r="8" spans="1:26" ht="14.25" customHeight="1" x14ac:dyDescent="0.35">
      <c r="B8" s="15">
        <f t="shared" si="0"/>
        <v>2</v>
      </c>
      <c r="C8" s="8" t="s">
        <v>145</v>
      </c>
      <c r="D8" s="8">
        <f t="shared" si="1"/>
        <v>8</v>
      </c>
      <c r="E8" s="16">
        <f>IF(OR(H$2=1, H$2=2),Data!D$70+Data!D$72,IF(H$2=3,Data!F$70+Data!F$72,Data!G$70+Data!G$72))</f>
        <v>35</v>
      </c>
      <c r="F8" s="16">
        <f t="shared" si="2"/>
        <v>280</v>
      </c>
      <c r="H8" s="17"/>
    </row>
    <row r="9" spans="1:26" ht="14.25" customHeight="1" x14ac:dyDescent="0.35">
      <c r="B9" s="15">
        <f t="shared" si="0"/>
        <v>3</v>
      </c>
      <c r="C9" s="8" t="s">
        <v>9</v>
      </c>
      <c r="D9" s="8">
        <f t="shared" si="1"/>
        <v>8</v>
      </c>
      <c r="E9" s="16">
        <f>IF(OR(H$2=1, H$2=2),Data!D$25,IF(H$2=3,Data!F$25,Data!G$25))</f>
        <v>67</v>
      </c>
      <c r="F9" s="16">
        <f t="shared" si="2"/>
        <v>536</v>
      </c>
      <c r="H9" s="17"/>
    </row>
    <row r="10" spans="1:26" ht="14.25" customHeight="1" x14ac:dyDescent="0.35">
      <c r="B10" s="15">
        <f t="shared" si="0"/>
        <v>4</v>
      </c>
      <c r="C10" s="8" t="s">
        <v>10</v>
      </c>
      <c r="D10" s="18">
        <f>INT(CEILING(D15,1))</f>
        <v>1</v>
      </c>
      <c r="E10" s="16">
        <f>IF(OR(H$2=1, H$2=2),Data!D$15,IF(H$2=3,Data!F$15,Data!G$15))</f>
        <v>2057</v>
      </c>
      <c r="F10" s="16">
        <f t="shared" si="2"/>
        <v>2057</v>
      </c>
      <c r="H10" s="17"/>
    </row>
    <row r="11" spans="1:26" ht="14.25" customHeight="1" x14ac:dyDescent="0.35">
      <c r="B11" s="15">
        <v>5</v>
      </c>
      <c r="C11" s="8" t="s">
        <v>11</v>
      </c>
      <c r="D11" s="8">
        <f>G$2</f>
        <v>8</v>
      </c>
      <c r="E11" s="16">
        <f>IF(H$2=2,Data!D$67,IF(H$2=1,Data!E$67,IF(H$2=3,Data!F$67,Data!G$67)))</f>
        <v>291</v>
      </c>
      <c r="F11" s="16">
        <f t="shared" si="2"/>
        <v>2328</v>
      </c>
      <c r="H11" s="17"/>
    </row>
    <row r="12" spans="1:26" ht="14.25" customHeight="1" x14ac:dyDescent="0.35">
      <c r="B12" s="15"/>
      <c r="C12" s="19" t="s">
        <v>12</v>
      </c>
      <c r="D12" s="19"/>
      <c r="E12" s="20"/>
      <c r="F12" s="20">
        <f>SUM(F7:F11)</f>
        <v>5553</v>
      </c>
      <c r="H12" s="17"/>
    </row>
    <row r="13" spans="1:26" ht="14.25" customHeight="1" x14ac:dyDescent="0.35">
      <c r="B13" s="15"/>
      <c r="H13" s="17"/>
    </row>
    <row r="14" spans="1:26" ht="14.25" customHeight="1" x14ac:dyDescent="0.35">
      <c r="B14" s="15"/>
      <c r="H14" s="17"/>
    </row>
    <row r="15" spans="1:26" ht="14.25" customHeight="1" x14ac:dyDescent="0.35">
      <c r="B15" s="21" t="s">
        <v>13</v>
      </c>
      <c r="C15" s="8" t="s">
        <v>14</v>
      </c>
      <c r="D15" s="18">
        <f>D16*G2/(Data!J8)</f>
        <v>0.192</v>
      </c>
      <c r="H15" s="17"/>
    </row>
    <row r="16" spans="1:26" ht="14.25" customHeight="1" x14ac:dyDescent="0.35">
      <c r="B16" s="15"/>
      <c r="C16" s="8" t="s">
        <v>15</v>
      </c>
      <c r="D16" s="22">
        <v>30</v>
      </c>
      <c r="H16" s="17"/>
    </row>
    <row r="17" spans="2:8" ht="36" customHeight="1" x14ac:dyDescent="0.35">
      <c r="B17" s="23" t="s">
        <v>16</v>
      </c>
      <c r="C17" s="57" t="s">
        <v>17</v>
      </c>
      <c r="D17" s="56"/>
      <c r="E17" s="56"/>
      <c r="F17" s="56"/>
      <c r="G17" s="56"/>
      <c r="H17" s="24"/>
    </row>
    <row r="18" spans="2:8" ht="14.25" customHeight="1" x14ac:dyDescent="0.35"/>
    <row r="19" spans="2:8" ht="14.25" customHeight="1" x14ac:dyDescent="0.35">
      <c r="B19" s="9" t="s">
        <v>18</v>
      </c>
    </row>
    <row r="20" spans="2:8" ht="14.25" customHeight="1" x14ac:dyDescent="0.35">
      <c r="B20" s="11"/>
      <c r="C20" s="25"/>
      <c r="D20" s="13" t="s">
        <v>5</v>
      </c>
      <c r="E20" s="13" t="s">
        <v>6</v>
      </c>
      <c r="F20" s="13" t="s">
        <v>7</v>
      </c>
      <c r="G20" s="12"/>
      <c r="H20" s="14"/>
    </row>
    <row r="21" spans="2:8" ht="14.25" customHeight="1" x14ac:dyDescent="0.35">
      <c r="B21" s="15">
        <f t="shared" ref="B21:B25" si="3">IF(B20&gt;0,B20+1,1)</f>
        <v>1</v>
      </c>
      <c r="C21" s="8" t="s">
        <v>8</v>
      </c>
      <c r="D21" s="8">
        <f t="shared" ref="D21:D23" si="4">G$2</f>
        <v>8</v>
      </c>
      <c r="E21" s="16">
        <f>IF(OR(H$2=1, H$2=2),Data!D$76,IF(H$2=3,Data!F$76,Data!G$76))</f>
        <v>44</v>
      </c>
      <c r="F21" s="16">
        <f t="shared" ref="F21:F24" si="5">E21*D21</f>
        <v>352</v>
      </c>
      <c r="H21" s="17"/>
    </row>
    <row r="22" spans="2:8" ht="14.25" customHeight="1" x14ac:dyDescent="0.35">
      <c r="B22" s="15">
        <f t="shared" si="3"/>
        <v>2</v>
      </c>
      <c r="C22" s="8" t="s">
        <v>145</v>
      </c>
      <c r="D22" s="8">
        <f t="shared" si="4"/>
        <v>8</v>
      </c>
      <c r="E22" s="16">
        <f>IF(OR(H$2=1, H$2=2),Data!D$70+Data!D$72,IF(H$2=3,Data!F$70+Data!F$72,Data!G$70+Data!G$72))</f>
        <v>35</v>
      </c>
      <c r="F22" s="16">
        <f t="shared" si="5"/>
        <v>280</v>
      </c>
      <c r="H22" s="17"/>
    </row>
    <row r="23" spans="2:8" ht="14.25" customHeight="1" x14ac:dyDescent="0.35">
      <c r="B23" s="15">
        <f t="shared" si="3"/>
        <v>3</v>
      </c>
      <c r="C23" s="8" t="s">
        <v>19</v>
      </c>
      <c r="D23" s="8">
        <f t="shared" si="4"/>
        <v>8</v>
      </c>
      <c r="E23" s="16">
        <f>IF(OR(H$2=1, H$2=2),Data!D$26,IF(H$2=3,Data!F$26,Data!G$26))</f>
        <v>96</v>
      </c>
      <c r="F23" s="16">
        <f t="shared" si="5"/>
        <v>768</v>
      </c>
      <c r="H23" s="17"/>
    </row>
    <row r="24" spans="2:8" ht="14.25" customHeight="1" x14ac:dyDescent="0.35">
      <c r="B24" s="15">
        <f t="shared" si="3"/>
        <v>4</v>
      </c>
      <c r="C24" s="8" t="s">
        <v>10</v>
      </c>
      <c r="D24" s="18">
        <f>INT(CEILING(D29,1))</f>
        <v>1</v>
      </c>
      <c r="E24" s="16">
        <f>IF(OR(H$2=1, H$2=2),Data!D$15,IF(H$2=3,Data!F$15,Data!G$15))</f>
        <v>2057</v>
      </c>
      <c r="F24" s="16">
        <f t="shared" si="5"/>
        <v>2057</v>
      </c>
      <c r="H24" s="26"/>
    </row>
    <row r="25" spans="2:8" ht="14.25" customHeight="1" x14ac:dyDescent="0.35">
      <c r="B25" s="15">
        <f t="shared" si="3"/>
        <v>5</v>
      </c>
      <c r="C25" s="8" t="s">
        <v>11</v>
      </c>
      <c r="D25" s="8">
        <f>G$2</f>
        <v>8</v>
      </c>
      <c r="E25" s="16">
        <f>IF(H$2=2,Data!D$67,IF(H$2=1,Data!E$67,IF(H$2=3,Data!F$67,Data!G$67)))</f>
        <v>291</v>
      </c>
      <c r="F25" s="16">
        <f>D25*E25</f>
        <v>2328</v>
      </c>
      <c r="H25" s="26"/>
    </row>
    <row r="26" spans="2:8" ht="14.25" customHeight="1" x14ac:dyDescent="0.35">
      <c r="B26" s="15"/>
      <c r="C26" s="19" t="s">
        <v>12</v>
      </c>
      <c r="D26" s="19"/>
      <c r="E26" s="20"/>
      <c r="F26" s="20">
        <f>SUM(F21:F25)</f>
        <v>5785</v>
      </c>
      <c r="H26" s="17"/>
    </row>
    <row r="27" spans="2:8" ht="14.25" customHeight="1" x14ac:dyDescent="0.35">
      <c r="B27" s="15"/>
      <c r="H27" s="17"/>
    </row>
    <row r="28" spans="2:8" ht="14.25" customHeight="1" x14ac:dyDescent="0.35">
      <c r="B28" s="15"/>
      <c r="E28" s="16"/>
      <c r="F28" s="16"/>
      <c r="H28" s="17"/>
    </row>
    <row r="29" spans="2:8" ht="14.25" customHeight="1" x14ac:dyDescent="0.35">
      <c r="B29" s="21" t="s">
        <v>13</v>
      </c>
      <c r="C29" s="8" t="s">
        <v>14</v>
      </c>
      <c r="D29" s="18">
        <f>D30*G2/Data!J8</f>
        <v>0.25600000000000001</v>
      </c>
      <c r="H29" s="17"/>
    </row>
    <row r="30" spans="2:8" ht="14.25" customHeight="1" x14ac:dyDescent="0.35">
      <c r="B30" s="15"/>
      <c r="C30" s="8" t="s">
        <v>15</v>
      </c>
      <c r="D30" s="22">
        <v>40</v>
      </c>
      <c r="H30" s="17"/>
    </row>
    <row r="31" spans="2:8" ht="47.25" customHeight="1" x14ac:dyDescent="0.35">
      <c r="B31" s="23" t="s">
        <v>16</v>
      </c>
      <c r="C31" s="57" t="s">
        <v>17</v>
      </c>
      <c r="D31" s="56"/>
      <c r="E31" s="56"/>
      <c r="F31" s="56"/>
      <c r="G31" s="56"/>
      <c r="H31" s="24"/>
    </row>
    <row r="32" spans="2:8" ht="14.25" customHeight="1" x14ac:dyDescent="0.35"/>
    <row r="33" spans="2:8" ht="14.25" customHeight="1" x14ac:dyDescent="0.35">
      <c r="B33" s="9" t="s">
        <v>20</v>
      </c>
    </row>
    <row r="34" spans="2:8" ht="14.25" customHeight="1" x14ac:dyDescent="0.35">
      <c r="B34" s="11"/>
      <c r="C34" s="25"/>
      <c r="D34" s="13" t="s">
        <v>5</v>
      </c>
      <c r="E34" s="13" t="s">
        <v>6</v>
      </c>
      <c r="F34" s="13" t="s">
        <v>7</v>
      </c>
      <c r="G34" s="12"/>
      <c r="H34" s="14"/>
    </row>
    <row r="35" spans="2:8" ht="14.25" customHeight="1" x14ac:dyDescent="0.35">
      <c r="B35" s="15">
        <v>1</v>
      </c>
      <c r="C35" s="8" t="s">
        <v>21</v>
      </c>
      <c r="D35" s="8">
        <f t="shared" ref="D35:D37" si="6">G$2</f>
        <v>8</v>
      </c>
      <c r="E35" s="16">
        <f>IF(OR(H$2=1, H$2=2),Data!D$76,IF(H$2=3,Data!F$76,Data!G$76))</f>
        <v>44</v>
      </c>
      <c r="F35" s="16">
        <f t="shared" ref="F35:F38" si="7">E35*D35</f>
        <v>352</v>
      </c>
      <c r="H35" s="17"/>
    </row>
    <row r="36" spans="2:8" ht="14.25" customHeight="1" x14ac:dyDescent="0.35">
      <c r="B36" s="15">
        <v>2</v>
      </c>
      <c r="C36" s="8" t="s">
        <v>145</v>
      </c>
      <c r="D36" s="8">
        <f t="shared" si="6"/>
        <v>8</v>
      </c>
      <c r="E36" s="16">
        <f>IF(OR(H$2=1, H$2=2),Data!D$70+Data!D$72,IF(H$2=3,Data!F$70+Data!F$72,Data!G$70+Data!G$72))</f>
        <v>35</v>
      </c>
      <c r="F36" s="16">
        <f t="shared" si="7"/>
        <v>280</v>
      </c>
      <c r="H36" s="17"/>
    </row>
    <row r="37" spans="2:8" ht="14.25" customHeight="1" x14ac:dyDescent="0.35">
      <c r="B37" s="15">
        <v>3</v>
      </c>
      <c r="C37" s="8" t="s">
        <v>22</v>
      </c>
      <c r="D37" s="8">
        <f t="shared" si="6"/>
        <v>8</v>
      </c>
      <c r="E37" s="16">
        <f>IF(H$2=2, Data!D$30, IF(H$2=1,Data!E$30, IF(H$2=3,Data!F$30,Data!G$30)))</f>
        <v>205</v>
      </c>
      <c r="F37" s="16">
        <f t="shared" si="7"/>
        <v>1640</v>
      </c>
      <c r="H37" s="17"/>
    </row>
    <row r="38" spans="2:8" ht="14.25" customHeight="1" x14ac:dyDescent="0.35">
      <c r="B38" s="15">
        <v>4</v>
      </c>
      <c r="C38" s="8" t="s">
        <v>23</v>
      </c>
      <c r="D38" s="18">
        <f>INT(CEILING(D43,1))</f>
        <v>1</v>
      </c>
      <c r="E38" s="16">
        <f>IF(OR(H$2=1, H$2=2),Data!D$17,IF(H$2=3,Data!F$17,Data!G$17))</f>
        <v>2524</v>
      </c>
      <c r="F38" s="16">
        <f t="shared" si="7"/>
        <v>2524</v>
      </c>
      <c r="H38" s="17"/>
    </row>
    <row r="39" spans="2:8" ht="14.25" customHeight="1" x14ac:dyDescent="0.35">
      <c r="B39" s="15">
        <v>5</v>
      </c>
      <c r="C39" s="8" t="s">
        <v>11</v>
      </c>
      <c r="D39" s="8">
        <f>G$2</f>
        <v>8</v>
      </c>
      <c r="E39" s="16">
        <f>IF(H$2=2,Data!D$67,IF(H$2=1,Data!E$67,IF(H$2=3,Data!F$67,Data!G$67)))</f>
        <v>291</v>
      </c>
      <c r="F39" s="16">
        <f>D39*E39</f>
        <v>2328</v>
      </c>
      <c r="H39" s="17"/>
    </row>
    <row r="40" spans="2:8" ht="14.25" customHeight="1" x14ac:dyDescent="0.35">
      <c r="B40" s="15"/>
      <c r="C40" s="19" t="s">
        <v>12</v>
      </c>
      <c r="D40" s="19"/>
      <c r="E40" s="20"/>
      <c r="F40" s="20">
        <f>SUM(F35:F39)</f>
        <v>7124</v>
      </c>
      <c r="H40" s="17"/>
    </row>
    <row r="41" spans="2:8" ht="14.25" customHeight="1" x14ac:dyDescent="0.35">
      <c r="B41" s="15"/>
      <c r="H41" s="17"/>
    </row>
    <row r="42" spans="2:8" ht="14.25" customHeight="1" x14ac:dyDescent="0.35">
      <c r="B42" s="15"/>
      <c r="E42" s="16"/>
      <c r="F42" s="16"/>
      <c r="H42" s="17"/>
    </row>
    <row r="43" spans="2:8" ht="14.25" customHeight="1" x14ac:dyDescent="0.35">
      <c r="B43" s="21" t="s">
        <v>13</v>
      </c>
      <c r="C43" s="8" t="s">
        <v>14</v>
      </c>
      <c r="D43" s="18">
        <f>G2*D44/Data!J8</f>
        <v>0.32</v>
      </c>
      <c r="H43" s="17"/>
    </row>
    <row r="44" spans="2:8" ht="14.25" customHeight="1" x14ac:dyDescent="0.35">
      <c r="B44" s="15"/>
      <c r="C44" s="8" t="s">
        <v>24</v>
      </c>
      <c r="D44" s="22">
        <v>50</v>
      </c>
      <c r="E44" s="27" t="s">
        <v>25</v>
      </c>
      <c r="H44" s="17"/>
    </row>
    <row r="45" spans="2:8" ht="69" customHeight="1" x14ac:dyDescent="0.35">
      <c r="B45" s="23" t="s">
        <v>16</v>
      </c>
      <c r="C45" s="57" t="s">
        <v>17</v>
      </c>
      <c r="D45" s="56"/>
      <c r="E45" s="56"/>
      <c r="F45" s="56"/>
      <c r="G45" s="56"/>
      <c r="H45" s="24"/>
    </row>
    <row r="46" spans="2:8" ht="14.25" customHeight="1" x14ac:dyDescent="0.35"/>
    <row r="47" spans="2:8" ht="14.25" customHeight="1" x14ac:dyDescent="0.35">
      <c r="B47" s="9" t="s">
        <v>26</v>
      </c>
    </row>
    <row r="48" spans="2:8" ht="14.25" customHeight="1" x14ac:dyDescent="0.35">
      <c r="B48" s="11"/>
      <c r="C48" s="25"/>
      <c r="D48" s="13" t="s">
        <v>5</v>
      </c>
      <c r="E48" s="13" t="s">
        <v>6</v>
      </c>
      <c r="F48" s="13" t="s">
        <v>7</v>
      </c>
      <c r="G48" s="12"/>
      <c r="H48" s="14"/>
    </row>
    <row r="49" spans="2:8" ht="14.25" customHeight="1" x14ac:dyDescent="0.35">
      <c r="B49" s="15">
        <v>1</v>
      </c>
      <c r="C49" s="8" t="s">
        <v>21</v>
      </c>
      <c r="D49" s="8">
        <f t="shared" ref="D49:D51" si="8">G$2</f>
        <v>8</v>
      </c>
      <c r="E49" s="16">
        <f>IF(OR(H$2=1, H$2=2),Data!D$76,IF(H$2=3,Data!F$76,Data!G$76))</f>
        <v>44</v>
      </c>
      <c r="F49" s="16">
        <f>E49*D49</f>
        <v>352</v>
      </c>
      <c r="H49" s="17"/>
    </row>
    <row r="50" spans="2:8" ht="14.25" customHeight="1" x14ac:dyDescent="0.35">
      <c r="B50" s="15">
        <v>2</v>
      </c>
      <c r="C50" s="8" t="s">
        <v>145</v>
      </c>
      <c r="D50" s="8">
        <f t="shared" si="8"/>
        <v>8</v>
      </c>
      <c r="E50" s="16">
        <f>IF(OR(H$2=1, H$2=2),Data!D$70+Data!D$72,IF(H$2=3,Data!F$70+Data!F$72,Data!G$70+Data!G$72))</f>
        <v>35</v>
      </c>
      <c r="F50" s="16">
        <f t="shared" ref="F50:F53" si="9">D50*E50</f>
        <v>280</v>
      </c>
      <c r="H50" s="17"/>
    </row>
    <row r="51" spans="2:8" ht="14.25" customHeight="1" x14ac:dyDescent="0.35">
      <c r="B51" s="15">
        <v>3</v>
      </c>
      <c r="C51" s="8" t="s">
        <v>27</v>
      </c>
      <c r="D51" s="8">
        <f t="shared" si="8"/>
        <v>8</v>
      </c>
      <c r="E51" s="16">
        <f>IF(OR(H$2=1, H$2=2),Data!D$28,IF(H$2=3,Data!F$28,Data!G$28))</f>
        <v>65</v>
      </c>
      <c r="F51" s="16">
        <f t="shared" si="9"/>
        <v>520</v>
      </c>
      <c r="H51" s="17"/>
    </row>
    <row r="52" spans="2:8" ht="14.25" customHeight="1" x14ac:dyDescent="0.35">
      <c r="B52" s="15">
        <v>4</v>
      </c>
      <c r="C52" s="8" t="s">
        <v>23</v>
      </c>
      <c r="D52" s="18">
        <f>INT(CEILING(D57,1))</f>
        <v>3</v>
      </c>
      <c r="E52" s="16">
        <f>IF(OR(H$2=1, H$2=2),Data!D$17,IF(H$2=3,Data!F$17,Data!G$17))</f>
        <v>2524</v>
      </c>
      <c r="F52" s="16">
        <f t="shared" si="9"/>
        <v>7572</v>
      </c>
      <c r="H52" s="17"/>
    </row>
    <row r="53" spans="2:8" ht="14.25" customHeight="1" x14ac:dyDescent="0.35">
      <c r="B53" s="15">
        <v>5</v>
      </c>
      <c r="C53" s="8" t="s">
        <v>11</v>
      </c>
      <c r="D53" s="8">
        <f>G$2</f>
        <v>8</v>
      </c>
      <c r="E53" s="16">
        <f>IF(H$2=2,Data!D$67,IF(H$2=1,Data!E$67,IF(H$2=3,Data!F$67,Data!G$67)))</f>
        <v>291</v>
      </c>
      <c r="F53" s="16">
        <f t="shared" si="9"/>
        <v>2328</v>
      </c>
      <c r="H53" s="17"/>
    </row>
    <row r="54" spans="2:8" ht="14.25" customHeight="1" x14ac:dyDescent="0.35">
      <c r="B54" s="15"/>
      <c r="C54" s="19" t="s">
        <v>12</v>
      </c>
      <c r="D54" s="19"/>
      <c r="E54" s="20"/>
      <c r="F54" s="20">
        <f>SUM(F49:F53)</f>
        <v>11052</v>
      </c>
      <c r="H54" s="17"/>
    </row>
    <row r="55" spans="2:8" ht="14.25" customHeight="1" x14ac:dyDescent="0.35">
      <c r="B55" s="15"/>
      <c r="H55" s="17"/>
    </row>
    <row r="56" spans="2:8" ht="14.25" customHeight="1" x14ac:dyDescent="0.35">
      <c r="B56" s="15"/>
      <c r="E56" s="16"/>
      <c r="F56" s="16"/>
      <c r="H56" s="17"/>
    </row>
    <row r="57" spans="2:8" ht="14.25" customHeight="1" x14ac:dyDescent="0.35">
      <c r="B57" s="21" t="s">
        <v>13</v>
      </c>
      <c r="C57" s="8" t="s">
        <v>14</v>
      </c>
      <c r="D57" s="18">
        <f>G2*D58/Data!J8</f>
        <v>2.56</v>
      </c>
      <c r="H57" s="17"/>
    </row>
    <row r="58" spans="2:8" ht="14.25" customHeight="1" x14ac:dyDescent="0.35">
      <c r="B58" s="15"/>
      <c r="C58" s="8" t="s">
        <v>24</v>
      </c>
      <c r="D58" s="22">
        <v>400</v>
      </c>
      <c r="E58" s="27" t="s">
        <v>28</v>
      </c>
      <c r="H58" s="17"/>
    </row>
    <row r="59" spans="2:8" ht="66" customHeight="1" x14ac:dyDescent="0.35">
      <c r="B59" s="23" t="s">
        <v>16</v>
      </c>
      <c r="C59" s="57" t="s">
        <v>29</v>
      </c>
      <c r="D59" s="56"/>
      <c r="E59" s="56"/>
      <c r="F59" s="56"/>
      <c r="G59" s="56"/>
      <c r="H59" s="24"/>
    </row>
    <row r="60" spans="2:8" ht="14.25" customHeight="1" x14ac:dyDescent="0.35"/>
    <row r="61" spans="2:8" ht="14.25" customHeight="1" x14ac:dyDescent="0.35"/>
    <row r="62" spans="2:8" ht="14.25" customHeight="1" x14ac:dyDescent="0.35">
      <c r="B62" s="9" t="s">
        <v>30</v>
      </c>
    </row>
    <row r="63" spans="2:8" ht="14.25" customHeight="1" x14ac:dyDescent="0.35">
      <c r="B63" s="11"/>
      <c r="C63" s="12"/>
      <c r="D63" s="13" t="s">
        <v>5</v>
      </c>
      <c r="E63" s="13" t="s">
        <v>6</v>
      </c>
      <c r="F63" s="13" t="s">
        <v>7</v>
      </c>
      <c r="G63" s="12"/>
      <c r="H63" s="14"/>
    </row>
    <row r="64" spans="2:8" ht="14.25" customHeight="1" x14ac:dyDescent="0.35">
      <c r="B64" s="15">
        <f t="shared" ref="B64:B69" si="10">IF(B63&gt;0,B63+1,1)</f>
        <v>1</v>
      </c>
      <c r="C64" s="8" t="s">
        <v>31</v>
      </c>
      <c r="D64" s="8">
        <f>G$2</f>
        <v>8</v>
      </c>
      <c r="E64" s="16">
        <f>IF(H$2=2,Data!D$34,IF(H$2=1,Data!E$34,IF(H$2=3,Data!F$34,Data!G$34)))</f>
        <v>240</v>
      </c>
      <c r="F64" s="16">
        <f>E64*D64</f>
        <v>1920</v>
      </c>
      <c r="H64" s="17"/>
    </row>
    <row r="65" spans="2:8" ht="14.25" customHeight="1" x14ac:dyDescent="0.35">
      <c r="B65" s="15">
        <f t="shared" si="10"/>
        <v>2</v>
      </c>
      <c r="C65" s="8" t="s">
        <v>32</v>
      </c>
      <c r="D65" s="8">
        <f>INT((D64+7)/8)</f>
        <v>1</v>
      </c>
      <c r="E65" s="16">
        <f>IF(OR(H$2=1, H$2=2),Data!D$35,IF(H$2=3,Data!F$35,Data!G$35))</f>
        <v>457</v>
      </c>
      <c r="F65" s="16">
        <f t="shared" ref="F65:F69" si="11">D65*E65</f>
        <v>457</v>
      </c>
      <c r="H65" s="17"/>
    </row>
    <row r="66" spans="2:8" ht="14.25" customHeight="1" x14ac:dyDescent="0.35">
      <c r="B66" s="15">
        <f t="shared" si="10"/>
        <v>3</v>
      </c>
      <c r="C66" s="8" t="s">
        <v>33</v>
      </c>
      <c r="D66" s="8">
        <f t="shared" ref="D66:D67" si="12">G$2</f>
        <v>8</v>
      </c>
      <c r="E66" s="16">
        <f>IF(H$2=2,Data!D$36,IF(H$2=1,Data!E$36,IF(H$2=3,Data!F$36,Data!G$36)))</f>
        <v>2135</v>
      </c>
      <c r="F66" s="16">
        <f t="shared" si="11"/>
        <v>17080</v>
      </c>
      <c r="H66" s="17"/>
    </row>
    <row r="67" spans="2:8" ht="14.25" customHeight="1" x14ac:dyDescent="0.35">
      <c r="B67" s="15">
        <f t="shared" si="10"/>
        <v>4</v>
      </c>
      <c r="C67" s="8" t="s">
        <v>34</v>
      </c>
      <c r="D67" s="8">
        <f t="shared" si="12"/>
        <v>8</v>
      </c>
      <c r="E67" s="16">
        <f>IF(OR(H$2=1, H$2=2),Data!D$71,IF(H$2=3,Data!F$71,Data!G$71))</f>
        <v>43</v>
      </c>
      <c r="F67" s="16">
        <f t="shared" si="11"/>
        <v>344</v>
      </c>
      <c r="H67" s="17"/>
    </row>
    <row r="68" spans="2:8" ht="14.25" customHeight="1" x14ac:dyDescent="0.35">
      <c r="B68" s="15">
        <f t="shared" si="10"/>
        <v>5</v>
      </c>
      <c r="C68" s="8" t="s">
        <v>10</v>
      </c>
      <c r="D68" s="18">
        <f>INT(CEILING(D73,1))</f>
        <v>2</v>
      </c>
      <c r="E68" s="16">
        <f>IF(OR(H$2=1, H$2=2),Data!D$15,IF(H$2=3,Data!F$15,Data!G$15))</f>
        <v>2057</v>
      </c>
      <c r="F68" s="16">
        <f t="shared" si="11"/>
        <v>4114</v>
      </c>
      <c r="H68" s="17"/>
    </row>
    <row r="69" spans="2:8" ht="14.25" customHeight="1" x14ac:dyDescent="0.35">
      <c r="B69" s="15">
        <f t="shared" si="10"/>
        <v>6</v>
      </c>
      <c r="C69" s="8" t="s">
        <v>35</v>
      </c>
      <c r="D69" s="8">
        <f>G$2</f>
        <v>8</v>
      </c>
      <c r="E69" s="16">
        <f>IF(H$2=2,Data!D$66,IF(H$2=1,Data!E$66,IF(H$2=3,Data!F$66,Data!G$66)))</f>
        <v>432</v>
      </c>
      <c r="F69" s="16">
        <f t="shared" si="11"/>
        <v>3456</v>
      </c>
      <c r="H69" s="17"/>
    </row>
    <row r="70" spans="2:8" ht="14.25" customHeight="1" x14ac:dyDescent="0.35">
      <c r="B70" s="15"/>
      <c r="C70" s="19" t="s">
        <v>12</v>
      </c>
      <c r="D70" s="19"/>
      <c r="E70" s="20"/>
      <c r="F70" s="20">
        <f>SUM(F64:F69)</f>
        <v>27371</v>
      </c>
      <c r="H70" s="17"/>
    </row>
    <row r="71" spans="2:8" ht="14.25" customHeight="1" x14ac:dyDescent="0.35">
      <c r="B71" s="15"/>
      <c r="H71" s="17"/>
    </row>
    <row r="72" spans="2:8" ht="14.25" customHeight="1" x14ac:dyDescent="0.35">
      <c r="B72" s="15"/>
      <c r="E72" s="16"/>
      <c r="F72" s="16"/>
      <c r="H72" s="17"/>
    </row>
    <row r="73" spans="2:8" ht="14.25" customHeight="1" x14ac:dyDescent="0.35">
      <c r="B73" s="21" t="s">
        <v>13</v>
      </c>
      <c r="C73" s="8" t="s">
        <v>14</v>
      </c>
      <c r="D73" s="18">
        <f>G2*D74/Data!J8</f>
        <v>1.28</v>
      </c>
      <c r="H73" s="17"/>
    </row>
    <row r="74" spans="2:8" ht="14.25" customHeight="1" x14ac:dyDescent="0.35">
      <c r="B74" s="15"/>
      <c r="C74" s="8" t="s">
        <v>24</v>
      </c>
      <c r="D74" s="22">
        <v>200</v>
      </c>
      <c r="E74" s="27" t="s">
        <v>36</v>
      </c>
      <c r="H74" s="17"/>
    </row>
    <row r="75" spans="2:8" ht="14.25" customHeight="1" x14ac:dyDescent="0.35">
      <c r="B75" s="23"/>
      <c r="C75" s="57"/>
      <c r="D75" s="56"/>
      <c r="E75" s="56"/>
      <c r="F75" s="56"/>
      <c r="G75" s="56"/>
      <c r="H75" s="24"/>
    </row>
    <row r="76" spans="2:8" ht="14.25" customHeight="1" x14ac:dyDescent="0.35"/>
    <row r="77" spans="2:8" ht="14.25" customHeight="1" x14ac:dyDescent="0.35"/>
    <row r="78" spans="2:8" ht="14.25" customHeight="1" x14ac:dyDescent="0.35"/>
    <row r="79" spans="2:8" ht="14.25" customHeight="1" x14ac:dyDescent="0.35"/>
    <row r="80" spans="2:8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6">
    <mergeCell ref="C75:G75"/>
    <mergeCell ref="B1:H1"/>
    <mergeCell ref="C17:G17"/>
    <mergeCell ref="C31:G31"/>
    <mergeCell ref="C45:G45"/>
    <mergeCell ref="C59:G59"/>
  </mergeCells>
  <dataValidations count="1">
    <dataValidation type="list" allowBlank="1" showErrorMessage="1" sqref="D2" xr:uid="{00000000-0002-0000-0000-000000000000}">
      <formula1>"JCCC,Internal,External: non-profit,External: profit"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/>
  </sheetViews>
  <sheetFormatPr defaultColWidth="14.453125" defaultRowHeight="15" customHeight="1" x14ac:dyDescent="0.35"/>
  <cols>
    <col min="1" max="1" width="2.54296875" customWidth="1"/>
    <col min="2" max="2" width="38.26953125" customWidth="1"/>
    <col min="3" max="3" width="13.54296875" customWidth="1"/>
    <col min="4" max="7" width="9" customWidth="1"/>
    <col min="8" max="8" width="4.54296875" customWidth="1"/>
    <col min="9" max="9" width="19.26953125" customWidth="1"/>
    <col min="10" max="10" width="10.26953125" customWidth="1"/>
    <col min="11" max="26" width="9" customWidth="1"/>
  </cols>
  <sheetData>
    <row r="1" spans="1:26" ht="13.5" customHeight="1" x14ac:dyDescent="0.3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3.5" customHeight="1" x14ac:dyDescent="0.35">
      <c r="A2" s="28"/>
      <c r="B2" s="29" t="s">
        <v>37</v>
      </c>
      <c r="C2" s="30" t="s">
        <v>38</v>
      </c>
      <c r="D2" s="31" t="s">
        <v>39</v>
      </c>
      <c r="E2" s="31" t="s">
        <v>40</v>
      </c>
      <c r="F2" s="31" t="s">
        <v>41</v>
      </c>
      <c r="G2" s="32" t="s">
        <v>42</v>
      </c>
      <c r="H2" s="28"/>
      <c r="I2" s="33" t="s">
        <v>43</v>
      </c>
      <c r="J2" s="33" t="s">
        <v>44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3.5" customHeight="1" x14ac:dyDescent="0.35">
      <c r="A3" s="28"/>
      <c r="B3" s="58" t="s">
        <v>45</v>
      </c>
      <c r="C3" s="59"/>
      <c r="D3" s="59"/>
      <c r="E3" s="59"/>
      <c r="F3" s="59"/>
      <c r="G3" s="60"/>
      <c r="H3" s="28"/>
      <c r="I3" s="34" t="s">
        <v>46</v>
      </c>
      <c r="J3" s="35">
        <v>12</v>
      </c>
      <c r="K3" s="35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3.5" customHeight="1" x14ac:dyDescent="0.35">
      <c r="A4" s="28"/>
      <c r="B4" s="36" t="s">
        <v>47</v>
      </c>
      <c r="C4" s="37" t="s">
        <v>48</v>
      </c>
      <c r="D4" s="38">
        <v>1619</v>
      </c>
      <c r="E4" s="38"/>
      <c r="F4" s="38">
        <v>1814</v>
      </c>
      <c r="G4" s="39">
        <v>1884</v>
      </c>
      <c r="H4" s="28"/>
      <c r="I4" s="34" t="s">
        <v>49</v>
      </c>
      <c r="J4" s="35">
        <v>22</v>
      </c>
      <c r="K4" s="35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3.5" customHeight="1" x14ac:dyDescent="0.35">
      <c r="A5" s="28"/>
      <c r="B5" s="40" t="s">
        <v>50</v>
      </c>
      <c r="C5" s="41" t="s">
        <v>48</v>
      </c>
      <c r="D5" s="38">
        <v>1804</v>
      </c>
      <c r="E5" s="38"/>
      <c r="F5" s="38">
        <v>2006</v>
      </c>
      <c r="G5" s="39">
        <v>2078</v>
      </c>
      <c r="H5" s="28"/>
      <c r="I5" s="34" t="s">
        <v>51</v>
      </c>
      <c r="J5" s="35">
        <v>130</v>
      </c>
      <c r="K5" s="35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3.5" customHeight="1" x14ac:dyDescent="0.35">
      <c r="A6" s="28"/>
      <c r="B6" s="40" t="s">
        <v>52</v>
      </c>
      <c r="C6" s="41" t="s">
        <v>48</v>
      </c>
      <c r="D6" s="38">
        <v>2039</v>
      </c>
      <c r="E6" s="38"/>
      <c r="F6" s="38">
        <v>2269</v>
      </c>
      <c r="G6" s="39">
        <v>2351</v>
      </c>
      <c r="H6" s="28"/>
      <c r="I6" s="34" t="s">
        <v>53</v>
      </c>
      <c r="J6" s="35">
        <v>400</v>
      </c>
      <c r="K6" s="35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3.5" customHeight="1" x14ac:dyDescent="0.35">
      <c r="A7" s="28"/>
      <c r="B7" s="40" t="s">
        <v>54</v>
      </c>
      <c r="C7" s="41" t="s">
        <v>48</v>
      </c>
      <c r="D7" s="38">
        <v>2558</v>
      </c>
      <c r="E7" s="38"/>
      <c r="F7" s="38">
        <v>2821</v>
      </c>
      <c r="G7" s="39">
        <v>2914</v>
      </c>
      <c r="H7" s="28"/>
      <c r="I7" s="34" t="s">
        <v>55</v>
      </c>
      <c r="J7" s="35">
        <v>750</v>
      </c>
      <c r="K7" s="42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3.5" customHeight="1" x14ac:dyDescent="0.35">
      <c r="A8" s="28"/>
      <c r="B8" s="40" t="s">
        <v>56</v>
      </c>
      <c r="C8" s="41" t="s">
        <v>48</v>
      </c>
      <c r="D8" s="38">
        <v>2512</v>
      </c>
      <c r="E8" s="38"/>
      <c r="F8" s="38">
        <v>2820</v>
      </c>
      <c r="G8" s="39">
        <v>2929</v>
      </c>
      <c r="H8" s="28"/>
      <c r="I8" s="34" t="s">
        <v>57</v>
      </c>
      <c r="J8" s="35">
        <v>1250</v>
      </c>
      <c r="K8" s="42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3.5" customHeight="1" x14ac:dyDescent="0.35">
      <c r="A9" s="28"/>
      <c r="B9" s="40" t="s">
        <v>58</v>
      </c>
      <c r="C9" s="41" t="s">
        <v>48</v>
      </c>
      <c r="D9" s="38">
        <v>4210</v>
      </c>
      <c r="E9" s="38"/>
      <c r="F9" s="38">
        <v>4565</v>
      </c>
      <c r="G9" s="39">
        <v>4692</v>
      </c>
      <c r="H9" s="28"/>
      <c r="I9" s="34" t="s">
        <v>59</v>
      </c>
      <c r="J9" s="35">
        <v>3125</v>
      </c>
      <c r="K9" s="42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3.5" customHeight="1" x14ac:dyDescent="0.35">
      <c r="A10" s="28"/>
      <c r="B10" s="40" t="s">
        <v>60</v>
      </c>
      <c r="C10" s="41" t="s">
        <v>48</v>
      </c>
      <c r="D10" s="38">
        <v>2116</v>
      </c>
      <c r="E10" s="38"/>
      <c r="F10" s="38">
        <v>2451</v>
      </c>
      <c r="G10" s="39">
        <v>2570</v>
      </c>
      <c r="H10" s="28"/>
      <c r="I10" s="34" t="s">
        <v>61</v>
      </c>
      <c r="J10" s="35">
        <v>5000</v>
      </c>
      <c r="K10" s="42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 x14ac:dyDescent="0.35">
      <c r="A11" s="28"/>
      <c r="B11" s="40" t="s">
        <v>62</v>
      </c>
      <c r="C11" s="41" t="s">
        <v>48</v>
      </c>
      <c r="D11" s="38">
        <v>3074</v>
      </c>
      <c r="E11" s="38"/>
      <c r="F11" s="38">
        <v>3483</v>
      </c>
      <c r="G11" s="39">
        <v>3629</v>
      </c>
      <c r="H11" s="28"/>
      <c r="I11" s="28"/>
      <c r="J11" s="28"/>
      <c r="K11" s="43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3.5" customHeight="1" x14ac:dyDescent="0.35">
      <c r="A12" s="28"/>
      <c r="B12" s="40" t="s">
        <v>63</v>
      </c>
      <c r="C12" s="41" t="s">
        <v>64</v>
      </c>
      <c r="D12" s="38">
        <v>2046</v>
      </c>
      <c r="E12" s="38"/>
      <c r="F12" s="38">
        <v>2433</v>
      </c>
      <c r="G12" s="39">
        <v>2846</v>
      </c>
      <c r="H12" s="28"/>
      <c r="I12" s="28"/>
      <c r="J12" s="28"/>
      <c r="K12" s="35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 x14ac:dyDescent="0.35">
      <c r="A13" s="28"/>
      <c r="B13" s="40" t="s">
        <v>65</v>
      </c>
      <c r="C13" s="41" t="s">
        <v>64</v>
      </c>
      <c r="D13" s="38">
        <v>2542</v>
      </c>
      <c r="E13" s="38"/>
      <c r="F13" s="38">
        <v>3014</v>
      </c>
      <c r="G13" s="39">
        <v>3518</v>
      </c>
      <c r="H13" s="28"/>
      <c r="I13" s="28"/>
      <c r="J13" s="28"/>
      <c r="K13" s="35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3.5" customHeight="1" x14ac:dyDescent="0.35">
      <c r="A14" s="28"/>
      <c r="B14" s="40" t="s">
        <v>66</v>
      </c>
      <c r="C14" s="41" t="s">
        <v>64</v>
      </c>
      <c r="D14" s="38">
        <v>2784</v>
      </c>
      <c r="E14" s="38"/>
      <c r="F14" s="38">
        <v>3307</v>
      </c>
      <c r="G14" s="39">
        <v>3866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3.5" customHeight="1" x14ac:dyDescent="0.35">
      <c r="A15" s="28"/>
      <c r="B15" s="40" t="s">
        <v>67</v>
      </c>
      <c r="C15" s="41" t="s">
        <v>64</v>
      </c>
      <c r="D15" s="38">
        <v>1556</v>
      </c>
      <c r="E15" s="38"/>
      <c r="F15" s="38">
        <v>1798</v>
      </c>
      <c r="G15" s="39">
        <v>2057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3.5" customHeight="1" x14ac:dyDescent="0.35">
      <c r="A16" s="28"/>
      <c r="B16" s="40" t="s">
        <v>68</v>
      </c>
      <c r="C16" s="41" t="s">
        <v>64</v>
      </c>
      <c r="D16" s="38">
        <v>1850</v>
      </c>
      <c r="E16" s="38"/>
      <c r="F16" s="38">
        <v>2109</v>
      </c>
      <c r="G16" s="39">
        <v>2386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3.5" customHeight="1" x14ac:dyDescent="0.35">
      <c r="A17" s="28"/>
      <c r="B17" s="40" t="s">
        <v>69</v>
      </c>
      <c r="C17" s="41" t="s">
        <v>64</v>
      </c>
      <c r="D17" s="38">
        <v>1962</v>
      </c>
      <c r="E17" s="38"/>
      <c r="F17" s="38">
        <v>2234</v>
      </c>
      <c r="G17" s="39">
        <v>2524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3.5" customHeight="1" x14ac:dyDescent="0.35">
      <c r="A18" s="28"/>
      <c r="B18" s="40" t="s">
        <v>70</v>
      </c>
      <c r="C18" s="41" t="s">
        <v>64</v>
      </c>
      <c r="D18" s="38">
        <v>3168</v>
      </c>
      <c r="E18" s="38"/>
      <c r="F18" s="38">
        <v>3538</v>
      </c>
      <c r="G18" s="39">
        <v>3933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3.5" customHeight="1" x14ac:dyDescent="0.35">
      <c r="A19" s="28"/>
      <c r="B19" s="40" t="s">
        <v>71</v>
      </c>
      <c r="C19" s="41" t="s">
        <v>72</v>
      </c>
      <c r="D19" s="38">
        <v>2717</v>
      </c>
      <c r="E19" s="38"/>
      <c r="F19" s="38">
        <v>3337</v>
      </c>
      <c r="G19" s="39">
        <v>3671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3.5" customHeight="1" x14ac:dyDescent="0.35">
      <c r="A20" s="28"/>
      <c r="B20" s="40" t="s">
        <v>73</v>
      </c>
      <c r="C20" s="41" t="s">
        <v>72</v>
      </c>
      <c r="D20" s="38">
        <v>3322</v>
      </c>
      <c r="E20" s="38"/>
      <c r="F20" s="38">
        <v>3942</v>
      </c>
      <c r="G20" s="39">
        <v>4336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customHeight="1" x14ac:dyDescent="0.35">
      <c r="A21" s="28"/>
      <c r="B21" s="40" t="s">
        <v>74</v>
      </c>
      <c r="C21" s="41" t="s">
        <v>72</v>
      </c>
      <c r="D21" s="38">
        <v>3810</v>
      </c>
      <c r="E21" s="38"/>
      <c r="F21" s="38">
        <v>4430</v>
      </c>
      <c r="G21" s="39">
        <v>4873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customHeight="1" x14ac:dyDescent="0.35">
      <c r="A22" s="28"/>
      <c r="B22" s="40" t="s">
        <v>75</v>
      </c>
      <c r="C22" s="41" t="s">
        <v>72</v>
      </c>
      <c r="D22" s="38">
        <v>2376</v>
      </c>
      <c r="E22" s="38"/>
      <c r="F22" s="38">
        <v>2644</v>
      </c>
      <c r="G22" s="39">
        <v>2740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3.5" customHeight="1" x14ac:dyDescent="0.35">
      <c r="A23" s="28"/>
      <c r="B23" s="40" t="s">
        <v>76</v>
      </c>
      <c r="C23" s="41" t="s">
        <v>77</v>
      </c>
      <c r="D23" s="38">
        <v>502</v>
      </c>
      <c r="E23" s="38"/>
      <c r="F23" s="38">
        <v>698</v>
      </c>
      <c r="G23" s="39">
        <v>768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customHeight="1" x14ac:dyDescent="0.35">
      <c r="A24" s="28"/>
      <c r="B24" s="61" t="s">
        <v>78</v>
      </c>
      <c r="C24" s="59"/>
      <c r="D24" s="59"/>
      <c r="E24" s="59"/>
      <c r="F24" s="59"/>
      <c r="G24" s="60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3.5" customHeight="1" x14ac:dyDescent="0.35">
      <c r="A25" s="28"/>
      <c r="B25" s="40" t="s">
        <v>79</v>
      </c>
      <c r="C25" s="41" t="s">
        <v>80</v>
      </c>
      <c r="D25" s="38">
        <v>51</v>
      </c>
      <c r="E25" s="38"/>
      <c r="F25" s="38">
        <v>63</v>
      </c>
      <c r="G25" s="39">
        <v>67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customHeight="1" x14ac:dyDescent="0.35">
      <c r="A26" s="28"/>
      <c r="B26" s="40" t="s">
        <v>19</v>
      </c>
      <c r="C26" s="41" t="s">
        <v>80</v>
      </c>
      <c r="D26" s="38">
        <v>80</v>
      </c>
      <c r="E26" s="38"/>
      <c r="F26" s="38">
        <v>92</v>
      </c>
      <c r="G26" s="39">
        <v>96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3.5" customHeight="1" x14ac:dyDescent="0.35">
      <c r="A27" s="28"/>
      <c r="B27" s="40" t="s">
        <v>81</v>
      </c>
      <c r="C27" s="41" t="s">
        <v>80</v>
      </c>
      <c r="D27" s="38">
        <v>140</v>
      </c>
      <c r="E27" s="38"/>
      <c r="F27" s="38">
        <v>152</v>
      </c>
      <c r="G27" s="39">
        <v>156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customHeight="1" x14ac:dyDescent="0.35">
      <c r="A28" s="28"/>
      <c r="B28" s="40" t="s">
        <v>82</v>
      </c>
      <c r="C28" s="41" t="s">
        <v>80</v>
      </c>
      <c r="D28" s="38">
        <v>49</v>
      </c>
      <c r="E28" s="38"/>
      <c r="F28" s="38">
        <v>61</v>
      </c>
      <c r="G28" s="39">
        <v>65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3.5" customHeight="1" x14ac:dyDescent="0.35">
      <c r="A29" s="28"/>
      <c r="B29" s="40" t="s">
        <v>83</v>
      </c>
      <c r="C29" s="41" t="s">
        <v>80</v>
      </c>
      <c r="D29" s="38">
        <v>181</v>
      </c>
      <c r="E29" s="38"/>
      <c r="F29" s="38">
        <v>193</v>
      </c>
      <c r="G29" s="39">
        <v>197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3.5" customHeight="1" x14ac:dyDescent="0.35">
      <c r="A30" s="28"/>
      <c r="B30" s="40" t="s">
        <v>84</v>
      </c>
      <c r="C30" s="41" t="s">
        <v>80</v>
      </c>
      <c r="D30" s="38">
        <v>175</v>
      </c>
      <c r="E30" s="38">
        <v>165</v>
      </c>
      <c r="F30" s="38">
        <v>197</v>
      </c>
      <c r="G30" s="39">
        <v>205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3.5" customHeight="1" x14ac:dyDescent="0.35">
      <c r="A31" s="28"/>
      <c r="B31" s="40" t="s">
        <v>85</v>
      </c>
      <c r="C31" s="41" t="s">
        <v>80</v>
      </c>
      <c r="D31" s="38">
        <v>104</v>
      </c>
      <c r="E31" s="38"/>
      <c r="F31" s="38">
        <v>116</v>
      </c>
      <c r="G31" s="39">
        <v>120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3.5" customHeight="1" x14ac:dyDescent="0.35">
      <c r="A32" s="28"/>
      <c r="B32" s="40" t="s">
        <v>86</v>
      </c>
      <c r="C32" s="41" t="s">
        <v>80</v>
      </c>
      <c r="D32" s="38">
        <v>40</v>
      </c>
      <c r="E32" s="38"/>
      <c r="F32" s="38">
        <v>56</v>
      </c>
      <c r="G32" s="39">
        <v>61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3.5" customHeight="1" x14ac:dyDescent="0.35">
      <c r="A33" s="28"/>
      <c r="B33" s="61" t="s">
        <v>87</v>
      </c>
      <c r="C33" s="59"/>
      <c r="D33" s="59"/>
      <c r="E33" s="59"/>
      <c r="F33" s="59"/>
      <c r="G33" s="60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3.5" customHeight="1" x14ac:dyDescent="0.35">
      <c r="A34" s="28"/>
      <c r="B34" s="40" t="s">
        <v>31</v>
      </c>
      <c r="C34" s="41" t="s">
        <v>80</v>
      </c>
      <c r="D34" s="38">
        <v>157</v>
      </c>
      <c r="E34" s="38">
        <v>137</v>
      </c>
      <c r="F34" s="38">
        <v>218</v>
      </c>
      <c r="G34" s="39">
        <v>240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3.5" customHeight="1" x14ac:dyDescent="0.35">
      <c r="A35" s="28"/>
      <c r="B35" s="40" t="s">
        <v>88</v>
      </c>
      <c r="C35" s="41" t="s">
        <v>89</v>
      </c>
      <c r="D35" s="38">
        <v>299</v>
      </c>
      <c r="E35" s="38"/>
      <c r="F35" s="38">
        <v>415</v>
      </c>
      <c r="G35" s="39">
        <v>457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3.5" customHeight="1" x14ac:dyDescent="0.35">
      <c r="A36" s="28"/>
      <c r="B36" s="40" t="s">
        <v>90</v>
      </c>
      <c r="C36" s="41" t="s">
        <v>80</v>
      </c>
      <c r="D36" s="38">
        <v>1975</v>
      </c>
      <c r="E36" s="38">
        <v>1925</v>
      </c>
      <c r="F36" s="38">
        <v>2093</v>
      </c>
      <c r="G36" s="39">
        <v>2135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3.5" customHeight="1" x14ac:dyDescent="0.35">
      <c r="A37" s="28"/>
      <c r="B37" s="40" t="s">
        <v>91</v>
      </c>
      <c r="C37" s="41" t="s">
        <v>80</v>
      </c>
      <c r="D37" s="38">
        <v>2192</v>
      </c>
      <c r="E37" s="38">
        <v>2142</v>
      </c>
      <c r="F37" s="38">
        <v>2300</v>
      </c>
      <c r="G37" s="39">
        <v>2339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3.5" customHeight="1" x14ac:dyDescent="0.35">
      <c r="A38" s="28"/>
      <c r="B38" s="40" t="s">
        <v>92</v>
      </c>
      <c r="C38" s="41" t="s">
        <v>80</v>
      </c>
      <c r="D38" s="38">
        <v>2140</v>
      </c>
      <c r="E38" s="38">
        <v>2090</v>
      </c>
      <c r="F38" s="38">
        <v>2302</v>
      </c>
      <c r="G38" s="39">
        <v>2360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3.5" customHeight="1" x14ac:dyDescent="0.35">
      <c r="A39" s="28"/>
      <c r="B39" s="40" t="s">
        <v>93</v>
      </c>
      <c r="C39" s="41" t="s">
        <v>80</v>
      </c>
      <c r="D39" s="38">
        <v>1858</v>
      </c>
      <c r="E39" s="38">
        <v>1838</v>
      </c>
      <c r="F39" s="38">
        <v>1952</v>
      </c>
      <c r="G39" s="39">
        <v>1985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3.5" customHeight="1" x14ac:dyDescent="0.35">
      <c r="A40" s="28"/>
      <c r="B40" s="40" t="s">
        <v>94</v>
      </c>
      <c r="C40" s="41" t="s">
        <v>80</v>
      </c>
      <c r="D40" s="38">
        <v>2120</v>
      </c>
      <c r="E40" s="38">
        <v>2100</v>
      </c>
      <c r="F40" s="38">
        <v>2282</v>
      </c>
      <c r="G40" s="39">
        <v>2340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3.5" customHeight="1" x14ac:dyDescent="0.35">
      <c r="A41" s="28"/>
      <c r="B41" s="40" t="s">
        <v>95</v>
      </c>
      <c r="C41" s="41" t="s">
        <v>80</v>
      </c>
      <c r="D41" s="38">
        <v>1650</v>
      </c>
      <c r="E41" s="38"/>
      <c r="F41" s="38">
        <v>1757</v>
      </c>
      <c r="G41" s="39">
        <v>1795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3.5" customHeight="1" x14ac:dyDescent="0.35">
      <c r="A42" s="28"/>
      <c r="B42" s="40" t="s">
        <v>96</v>
      </c>
      <c r="C42" s="41" t="s">
        <v>80</v>
      </c>
      <c r="D42" s="38">
        <v>3231</v>
      </c>
      <c r="E42" s="38"/>
      <c r="F42" s="38">
        <v>3397</v>
      </c>
      <c r="G42" s="39">
        <v>3456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3.5" customHeight="1" x14ac:dyDescent="0.35">
      <c r="A43" s="28"/>
      <c r="B43" s="40" t="s">
        <v>97</v>
      </c>
      <c r="C43" s="41" t="s">
        <v>80</v>
      </c>
      <c r="D43" s="38">
        <v>1014</v>
      </c>
      <c r="E43" s="38">
        <v>994</v>
      </c>
      <c r="F43" s="38">
        <v>1117</v>
      </c>
      <c r="G43" s="39">
        <v>1154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3.5" customHeight="1" x14ac:dyDescent="0.35">
      <c r="A44" s="28"/>
      <c r="B44" s="61" t="s">
        <v>98</v>
      </c>
      <c r="C44" s="59"/>
      <c r="D44" s="59"/>
      <c r="E44" s="59"/>
      <c r="F44" s="59"/>
      <c r="G44" s="6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3.5" customHeight="1" x14ac:dyDescent="0.35">
      <c r="A45" s="28"/>
      <c r="B45" s="40" t="s">
        <v>99</v>
      </c>
      <c r="C45" s="41" t="s">
        <v>100</v>
      </c>
      <c r="D45" s="38">
        <v>1589</v>
      </c>
      <c r="E45" s="38">
        <v>1529</v>
      </c>
      <c r="F45" s="38">
        <v>2130</v>
      </c>
      <c r="G45" s="39">
        <v>2323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3.5" customHeight="1" x14ac:dyDescent="0.35">
      <c r="A46" s="28"/>
      <c r="B46" s="40" t="s">
        <v>101</v>
      </c>
      <c r="C46" s="41" t="s">
        <v>100</v>
      </c>
      <c r="D46" s="38">
        <v>497</v>
      </c>
      <c r="E46" s="38"/>
      <c r="F46" s="38">
        <v>660</v>
      </c>
      <c r="G46" s="39">
        <v>718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3.5" customHeight="1" x14ac:dyDescent="0.35">
      <c r="A47" s="28"/>
      <c r="B47" s="40" t="s">
        <v>102</v>
      </c>
      <c r="C47" s="41" t="s">
        <v>103</v>
      </c>
      <c r="D47" s="38">
        <v>1702</v>
      </c>
      <c r="E47" s="38"/>
      <c r="F47" s="38">
        <v>2366</v>
      </c>
      <c r="G47" s="39">
        <v>2602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3.5" customHeight="1" x14ac:dyDescent="0.35">
      <c r="A48" s="28"/>
      <c r="B48" s="40" t="s">
        <v>104</v>
      </c>
      <c r="C48" s="41" t="s">
        <v>103</v>
      </c>
      <c r="D48" s="38">
        <v>1889</v>
      </c>
      <c r="E48" s="38"/>
      <c r="F48" s="38">
        <v>2626</v>
      </c>
      <c r="G48" s="39">
        <v>2889</v>
      </c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3.5" customHeight="1" x14ac:dyDescent="0.35">
      <c r="A49" s="28"/>
      <c r="B49" s="40" t="s">
        <v>105</v>
      </c>
      <c r="C49" s="41" t="s">
        <v>100</v>
      </c>
      <c r="D49" s="38">
        <v>3878</v>
      </c>
      <c r="E49" s="38"/>
      <c r="F49" s="38">
        <v>4154</v>
      </c>
      <c r="G49" s="39">
        <v>4252</v>
      </c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3.5" customHeight="1" x14ac:dyDescent="0.35">
      <c r="A50" s="28"/>
      <c r="B50" s="40" t="s">
        <v>106</v>
      </c>
      <c r="C50" s="41" t="s">
        <v>100</v>
      </c>
      <c r="D50" s="38">
        <v>4386</v>
      </c>
      <c r="E50" s="38"/>
      <c r="F50" s="38">
        <v>4928</v>
      </c>
      <c r="G50" s="39">
        <v>5121</v>
      </c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3.5" customHeight="1" x14ac:dyDescent="0.35">
      <c r="A51" s="28"/>
      <c r="B51" s="40" t="s">
        <v>107</v>
      </c>
      <c r="C51" s="41" t="s">
        <v>100</v>
      </c>
      <c r="D51" s="38">
        <v>3837</v>
      </c>
      <c r="E51" s="38">
        <v>3777</v>
      </c>
      <c r="F51" s="38">
        <v>4450</v>
      </c>
      <c r="G51" s="39">
        <v>4668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3.5" customHeight="1" x14ac:dyDescent="0.35">
      <c r="A52" s="28"/>
      <c r="B52" s="40" t="s">
        <v>108</v>
      </c>
      <c r="C52" s="41" t="s">
        <v>100</v>
      </c>
      <c r="D52" s="38">
        <v>2652</v>
      </c>
      <c r="E52" s="38"/>
      <c r="F52" s="38">
        <v>3170</v>
      </c>
      <c r="G52" s="39">
        <v>3354</v>
      </c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3.5" customHeight="1" x14ac:dyDescent="0.35">
      <c r="A53" s="28"/>
      <c r="B53" s="40" t="s">
        <v>109</v>
      </c>
      <c r="C53" s="41" t="s">
        <v>100</v>
      </c>
      <c r="D53" s="38">
        <v>1402</v>
      </c>
      <c r="E53" s="38"/>
      <c r="F53" s="38">
        <v>1920</v>
      </c>
      <c r="G53" s="39">
        <v>2104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3.5" customHeight="1" x14ac:dyDescent="0.35">
      <c r="A54" s="28"/>
      <c r="B54" s="40" t="s">
        <v>110</v>
      </c>
      <c r="C54" s="41" t="s">
        <v>111</v>
      </c>
      <c r="D54" s="38">
        <v>52</v>
      </c>
      <c r="E54" s="38"/>
      <c r="F54" s="38">
        <v>72</v>
      </c>
      <c r="G54" s="39">
        <v>80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3.5" customHeight="1" x14ac:dyDescent="0.35">
      <c r="A55" s="28"/>
      <c r="B55" s="40" t="s">
        <v>112</v>
      </c>
      <c r="C55" s="41" t="s">
        <v>100</v>
      </c>
      <c r="D55" s="38">
        <v>1121</v>
      </c>
      <c r="E55" s="38">
        <v>1061</v>
      </c>
      <c r="F55" s="38">
        <v>1522</v>
      </c>
      <c r="G55" s="39">
        <v>1665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3.5" customHeight="1" x14ac:dyDescent="0.35">
      <c r="A56" s="28"/>
      <c r="B56" s="40" t="s">
        <v>113</v>
      </c>
      <c r="C56" s="41" t="s">
        <v>100</v>
      </c>
      <c r="D56" s="38">
        <v>6325</v>
      </c>
      <c r="E56" s="38">
        <v>6225</v>
      </c>
      <c r="F56" s="38">
        <v>6743</v>
      </c>
      <c r="G56" s="39">
        <v>6892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3.5" customHeight="1" x14ac:dyDescent="0.35">
      <c r="A57" s="28"/>
      <c r="B57" s="40" t="s">
        <v>114</v>
      </c>
      <c r="C57" s="41" t="s">
        <v>100</v>
      </c>
      <c r="D57" s="38">
        <v>4166</v>
      </c>
      <c r="E57" s="38">
        <v>4066</v>
      </c>
      <c r="F57" s="38">
        <v>4584</v>
      </c>
      <c r="G57" s="39">
        <v>4733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3.5" customHeight="1" x14ac:dyDescent="0.35">
      <c r="A58" s="28"/>
      <c r="B58" s="40" t="s">
        <v>115</v>
      </c>
      <c r="C58" s="41" t="s">
        <v>100</v>
      </c>
      <c r="D58" s="38">
        <v>5359</v>
      </c>
      <c r="E58" s="38">
        <v>5259</v>
      </c>
      <c r="F58" s="38">
        <v>5777</v>
      </c>
      <c r="G58" s="39">
        <v>5926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3.5" customHeight="1" x14ac:dyDescent="0.35">
      <c r="A59" s="28"/>
      <c r="B59" s="40" t="s">
        <v>116</v>
      </c>
      <c r="C59" s="41" t="s">
        <v>100</v>
      </c>
      <c r="D59" s="38">
        <v>4443</v>
      </c>
      <c r="E59" s="38">
        <v>4343</v>
      </c>
      <c r="F59" s="38">
        <v>4861</v>
      </c>
      <c r="G59" s="39">
        <v>5010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3.5" customHeight="1" x14ac:dyDescent="0.35">
      <c r="A60" s="28"/>
      <c r="B60" s="40" t="s">
        <v>117</v>
      </c>
      <c r="C60" s="41" t="s">
        <v>100</v>
      </c>
      <c r="D60" s="38">
        <v>3375</v>
      </c>
      <c r="E60" s="38">
        <v>3275</v>
      </c>
      <c r="F60" s="38">
        <v>3793</v>
      </c>
      <c r="G60" s="39">
        <v>3942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3.5" customHeight="1" x14ac:dyDescent="0.35">
      <c r="A61" s="28"/>
      <c r="B61" s="40" t="s">
        <v>118</v>
      </c>
      <c r="C61" s="41" t="s">
        <v>100</v>
      </c>
      <c r="D61" s="38">
        <v>4776</v>
      </c>
      <c r="E61" s="38">
        <v>4676</v>
      </c>
      <c r="F61" s="38">
        <v>5194</v>
      </c>
      <c r="G61" s="39">
        <v>5343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3.5" customHeight="1" x14ac:dyDescent="0.35">
      <c r="A62" s="28"/>
      <c r="B62" s="44" t="s">
        <v>119</v>
      </c>
      <c r="C62" s="45" t="s">
        <v>100</v>
      </c>
      <c r="D62" s="46">
        <v>1884</v>
      </c>
      <c r="E62" s="46"/>
      <c r="F62" s="46">
        <v>2048</v>
      </c>
      <c r="G62" s="47">
        <v>2252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3.5" customHeight="1" x14ac:dyDescent="0.35">
      <c r="A63" s="28"/>
      <c r="B63" s="44" t="s">
        <v>120</v>
      </c>
      <c r="C63" s="45" t="s">
        <v>100</v>
      </c>
      <c r="D63" s="46">
        <v>3054</v>
      </c>
      <c r="E63" s="46"/>
      <c r="F63" s="46">
        <v>3596</v>
      </c>
      <c r="G63" s="47">
        <v>3955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3.5" customHeight="1" x14ac:dyDescent="0.35">
      <c r="A64" s="28"/>
      <c r="B64" s="61" t="s">
        <v>121</v>
      </c>
      <c r="C64" s="59"/>
      <c r="D64" s="59"/>
      <c r="E64" s="59"/>
      <c r="F64" s="59"/>
      <c r="G64" s="60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3.5" customHeight="1" x14ac:dyDescent="0.35">
      <c r="A65" s="28"/>
      <c r="B65" s="40" t="s">
        <v>122</v>
      </c>
      <c r="C65" s="41" t="s">
        <v>123</v>
      </c>
      <c r="D65" s="38">
        <v>73</v>
      </c>
      <c r="E65" s="38">
        <v>68</v>
      </c>
      <c r="F65" s="38">
        <v>101</v>
      </c>
      <c r="G65" s="39">
        <v>111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3.5" customHeight="1" x14ac:dyDescent="0.35">
      <c r="A66" s="28"/>
      <c r="B66" s="40" t="s">
        <v>124</v>
      </c>
      <c r="C66" s="41" t="s">
        <v>80</v>
      </c>
      <c r="D66" s="38">
        <v>283</v>
      </c>
      <c r="E66" s="38">
        <v>263</v>
      </c>
      <c r="F66" s="38">
        <v>393</v>
      </c>
      <c r="G66" s="39">
        <v>432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3.5" customHeight="1" x14ac:dyDescent="0.35">
      <c r="A67" s="28"/>
      <c r="B67" s="40" t="s">
        <v>125</v>
      </c>
      <c r="C67" s="41" t="s">
        <v>80</v>
      </c>
      <c r="D67" s="38">
        <v>190</v>
      </c>
      <c r="E67" s="38">
        <v>170</v>
      </c>
      <c r="F67" s="38">
        <v>264</v>
      </c>
      <c r="G67" s="39">
        <v>291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3.5" customHeight="1" x14ac:dyDescent="0.35">
      <c r="A68" s="28"/>
      <c r="B68" s="40" t="s">
        <v>126</v>
      </c>
      <c r="C68" s="41" t="s">
        <v>80</v>
      </c>
      <c r="D68" s="38">
        <v>120</v>
      </c>
      <c r="E68" s="38">
        <v>110</v>
      </c>
      <c r="F68" s="38">
        <v>167</v>
      </c>
      <c r="G68" s="39">
        <v>183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3.5" customHeight="1" x14ac:dyDescent="0.35">
      <c r="A69" s="28"/>
      <c r="B69" s="61" t="s">
        <v>127</v>
      </c>
      <c r="C69" s="59"/>
      <c r="D69" s="59"/>
      <c r="E69" s="59"/>
      <c r="F69" s="59"/>
      <c r="G69" s="60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3.5" customHeight="1" x14ac:dyDescent="0.35">
      <c r="A70" s="28"/>
      <c r="B70" s="40" t="s">
        <v>128</v>
      </c>
      <c r="C70" s="41" t="s">
        <v>80</v>
      </c>
      <c r="D70" s="38">
        <v>16</v>
      </c>
      <c r="E70" s="38"/>
      <c r="F70" s="38">
        <v>22</v>
      </c>
      <c r="G70" s="39">
        <v>25</v>
      </c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3.5" customHeight="1" x14ac:dyDescent="0.35">
      <c r="A71" s="28"/>
      <c r="B71" s="40" t="s">
        <v>34</v>
      </c>
      <c r="C71" s="41" t="s">
        <v>80</v>
      </c>
      <c r="D71" s="38">
        <f>D70+D73</f>
        <v>28</v>
      </c>
      <c r="E71" s="38"/>
      <c r="F71" s="38">
        <f t="shared" ref="F71:G71" si="0">F70+F73</f>
        <v>39</v>
      </c>
      <c r="G71" s="39">
        <f t="shared" si="0"/>
        <v>43</v>
      </c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3.5" customHeight="1" x14ac:dyDescent="0.35">
      <c r="A72" s="28"/>
      <c r="B72" s="40" t="s">
        <v>129</v>
      </c>
      <c r="C72" s="41" t="s">
        <v>80</v>
      </c>
      <c r="D72" s="38">
        <v>6</v>
      </c>
      <c r="E72" s="38"/>
      <c r="F72" s="38">
        <v>9</v>
      </c>
      <c r="G72" s="39">
        <v>10</v>
      </c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3.5" customHeight="1" x14ac:dyDescent="0.35">
      <c r="A73" s="28"/>
      <c r="B73" s="40" t="s">
        <v>130</v>
      </c>
      <c r="C73" s="41" t="s">
        <v>80</v>
      </c>
      <c r="D73" s="38">
        <v>12</v>
      </c>
      <c r="E73" s="38"/>
      <c r="F73" s="38">
        <v>17</v>
      </c>
      <c r="G73" s="39">
        <v>18</v>
      </c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3.5" customHeight="1" x14ac:dyDescent="0.35">
      <c r="A74" s="28"/>
      <c r="B74" s="40" t="s">
        <v>131</v>
      </c>
      <c r="C74" s="41" t="s">
        <v>132</v>
      </c>
      <c r="D74" s="38">
        <v>114</v>
      </c>
      <c r="E74" s="38"/>
      <c r="F74" s="38">
        <v>158</v>
      </c>
      <c r="G74" s="39">
        <v>174</v>
      </c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3.5" customHeight="1" x14ac:dyDescent="0.35">
      <c r="A75" s="28"/>
      <c r="B75" s="40" t="s">
        <v>133</v>
      </c>
      <c r="C75" s="41" t="s">
        <v>80</v>
      </c>
      <c r="D75" s="38">
        <v>91</v>
      </c>
      <c r="E75" s="38"/>
      <c r="F75" s="38">
        <v>127</v>
      </c>
      <c r="G75" s="39">
        <v>140</v>
      </c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3.5" customHeight="1" x14ac:dyDescent="0.35">
      <c r="A76" s="28"/>
      <c r="B76" s="40" t="s">
        <v>134</v>
      </c>
      <c r="C76" s="41" t="s">
        <v>80</v>
      </c>
      <c r="D76" s="38">
        <v>29</v>
      </c>
      <c r="E76" s="38"/>
      <c r="F76" s="38">
        <v>40</v>
      </c>
      <c r="G76" s="39">
        <v>44</v>
      </c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3.5" customHeight="1" x14ac:dyDescent="0.35">
      <c r="A77" s="28"/>
      <c r="B77" s="40" t="s">
        <v>135</v>
      </c>
      <c r="C77" s="41" t="s">
        <v>80</v>
      </c>
      <c r="D77" s="38">
        <v>13</v>
      </c>
      <c r="E77" s="38"/>
      <c r="F77" s="38">
        <v>18</v>
      </c>
      <c r="G77" s="39">
        <v>20</v>
      </c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3.5" customHeight="1" x14ac:dyDescent="0.35">
      <c r="A78" s="28"/>
      <c r="B78" s="40" t="s">
        <v>136</v>
      </c>
      <c r="C78" s="41" t="s">
        <v>80</v>
      </c>
      <c r="D78" s="38">
        <v>88</v>
      </c>
      <c r="E78" s="38">
        <v>78</v>
      </c>
      <c r="F78" s="38">
        <v>122</v>
      </c>
      <c r="G78" s="39">
        <v>134</v>
      </c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3.5" customHeight="1" x14ac:dyDescent="0.35">
      <c r="A79" s="28"/>
      <c r="B79" s="61" t="s">
        <v>137</v>
      </c>
      <c r="C79" s="59"/>
      <c r="D79" s="59"/>
      <c r="E79" s="59"/>
      <c r="F79" s="59"/>
      <c r="G79" s="60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3.5" customHeight="1" x14ac:dyDescent="0.35">
      <c r="A80" s="28"/>
      <c r="B80" s="40" t="s">
        <v>138</v>
      </c>
      <c r="C80" s="41" t="s">
        <v>80</v>
      </c>
      <c r="D80" s="38">
        <v>25</v>
      </c>
      <c r="E80" s="38"/>
      <c r="F80" s="38">
        <v>35</v>
      </c>
      <c r="G80" s="39">
        <v>38</v>
      </c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3.5" customHeight="1" x14ac:dyDescent="0.35">
      <c r="A81" s="28"/>
      <c r="B81" s="40" t="s">
        <v>139</v>
      </c>
      <c r="C81" s="41" t="s">
        <v>80</v>
      </c>
      <c r="D81" s="38">
        <v>70</v>
      </c>
      <c r="E81" s="38"/>
      <c r="F81" s="38">
        <v>97</v>
      </c>
      <c r="G81" s="39">
        <v>107</v>
      </c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3.5" customHeight="1" x14ac:dyDescent="0.35">
      <c r="A82" s="28"/>
      <c r="B82" s="40" t="s">
        <v>140</v>
      </c>
      <c r="C82" s="41" t="s">
        <v>141</v>
      </c>
      <c r="D82" s="38">
        <v>85</v>
      </c>
      <c r="E82" s="38"/>
      <c r="F82" s="48">
        <v>118</v>
      </c>
      <c r="G82" s="49">
        <v>130</v>
      </c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3.5" customHeight="1" x14ac:dyDescent="0.35">
      <c r="A83" s="28"/>
      <c r="B83" s="40" t="s">
        <v>142</v>
      </c>
      <c r="C83" s="41" t="s">
        <v>143</v>
      </c>
      <c r="D83" s="38">
        <v>85</v>
      </c>
      <c r="E83" s="38"/>
      <c r="F83" s="48">
        <v>91</v>
      </c>
      <c r="G83" s="49">
        <v>93</v>
      </c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3.5" customHeight="1" x14ac:dyDescent="0.35">
      <c r="A84" s="28"/>
      <c r="B84" s="50" t="s">
        <v>144</v>
      </c>
      <c r="C84" s="51" t="s">
        <v>132</v>
      </c>
      <c r="D84" s="52">
        <v>125</v>
      </c>
      <c r="E84" s="52"/>
      <c r="F84" s="52">
        <v>174</v>
      </c>
      <c r="G84" s="53">
        <v>192</v>
      </c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3.5" customHeight="1" x14ac:dyDescent="0.3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3.5" customHeight="1" x14ac:dyDescent="0.3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3.5" customHeight="1" x14ac:dyDescent="0.3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3.5" customHeight="1" x14ac:dyDescent="0.35">
      <c r="A88" s="28"/>
      <c r="B88" s="54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3.5" customHeight="1" x14ac:dyDescent="0.3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3.5" customHeight="1" x14ac:dyDescent="0.3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3.5" customHeight="1" x14ac:dyDescent="0.35">
      <c r="A91" s="28"/>
      <c r="B91" s="54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3.5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3.5" customHeight="1" x14ac:dyDescent="0.35">
      <c r="A93" s="28"/>
      <c r="B93" s="54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3.5" customHeight="1" x14ac:dyDescent="0.3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3.5" customHeight="1" x14ac:dyDescent="0.3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3.5" customHeight="1" x14ac:dyDescent="0.35">
      <c r="A96" s="28"/>
      <c r="B96" s="54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3.5" customHeight="1" x14ac:dyDescent="0.3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3.5" customHeight="1" x14ac:dyDescent="0.35">
      <c r="A98" s="28"/>
      <c r="B98" s="54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3.5" customHeight="1" x14ac:dyDescent="0.3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3.5" customHeight="1" x14ac:dyDescent="0.3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3.5" customHeight="1" x14ac:dyDescent="0.35">
      <c r="A101" s="28"/>
      <c r="B101" s="54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 x14ac:dyDescent="0.3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 x14ac:dyDescent="0.35">
      <c r="A103" s="28"/>
      <c r="B103" s="54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 x14ac:dyDescent="0.3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3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 x14ac:dyDescent="0.35">
      <c r="A106" s="28"/>
      <c r="B106" s="54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 x14ac:dyDescent="0.3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 x14ac:dyDescent="0.35">
      <c r="A108" s="28"/>
      <c r="B108" s="54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3.5" customHeight="1" x14ac:dyDescent="0.3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3.5" customHeight="1" x14ac:dyDescent="0.3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 x14ac:dyDescent="0.35">
      <c r="A111" s="28"/>
      <c r="B111" s="54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 x14ac:dyDescent="0.3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 x14ac:dyDescent="0.35">
      <c r="A113" s="28"/>
      <c r="B113" s="54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3.5" customHeight="1" x14ac:dyDescent="0.3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 x14ac:dyDescent="0.3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 x14ac:dyDescent="0.35">
      <c r="A116" s="28"/>
      <c r="B116" s="54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 x14ac:dyDescent="0.35">
      <c r="A118" s="28"/>
      <c r="B118" s="54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 x14ac:dyDescent="0.3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 x14ac:dyDescent="0.3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 x14ac:dyDescent="0.35">
      <c r="A121" s="28"/>
      <c r="B121" s="54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 x14ac:dyDescent="0.3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 x14ac:dyDescent="0.35">
      <c r="A123" s="28"/>
      <c r="B123" s="54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3.5" customHeight="1" x14ac:dyDescent="0.3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3.5" customHeight="1" x14ac:dyDescent="0.3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3.5" customHeight="1" x14ac:dyDescent="0.3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3.5" customHeight="1" x14ac:dyDescent="0.35">
      <c r="A127" s="28"/>
      <c r="B127" s="54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3.5" customHeight="1" x14ac:dyDescent="0.35">
      <c r="A128" s="28"/>
      <c r="B128" s="54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 x14ac:dyDescent="0.35">
      <c r="A129" s="28"/>
      <c r="B129" s="54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3.5" customHeight="1" x14ac:dyDescent="0.3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3.5" customHeight="1" x14ac:dyDescent="0.3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3.5" customHeight="1" x14ac:dyDescent="0.35">
      <c r="A132" s="28"/>
      <c r="B132" s="54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3.5" customHeight="1" x14ac:dyDescent="0.35">
      <c r="A133" s="28"/>
      <c r="B133" s="54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3.5" customHeight="1" x14ac:dyDescent="0.35">
      <c r="A134" s="28"/>
      <c r="B134" s="54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3.5" customHeight="1" x14ac:dyDescent="0.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3.5" customHeight="1" x14ac:dyDescent="0.3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3.5" customHeight="1" x14ac:dyDescent="0.35">
      <c r="A137" s="28"/>
      <c r="B137" s="54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3.5" customHeight="1" x14ac:dyDescent="0.35">
      <c r="A138" s="28"/>
      <c r="B138" s="54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3.5" customHeight="1" x14ac:dyDescent="0.35">
      <c r="A139" s="28"/>
      <c r="B139" s="54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3.5" customHeight="1" x14ac:dyDescent="0.3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3.5" customHeight="1" x14ac:dyDescent="0.3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3.5" customHeight="1" x14ac:dyDescent="0.35">
      <c r="A142" s="28"/>
      <c r="B142" s="54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3.5" customHeight="1" x14ac:dyDescent="0.35">
      <c r="A143" s="28"/>
      <c r="B143" s="54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3.5" customHeight="1" x14ac:dyDescent="0.35">
      <c r="A144" s="28"/>
      <c r="B144" s="54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3.5" customHeight="1" x14ac:dyDescent="0.3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3.5" customHeight="1" x14ac:dyDescent="0.3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3.5" customHeight="1" x14ac:dyDescent="0.35">
      <c r="A147" s="28"/>
      <c r="B147" s="54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3.5" customHeight="1" x14ac:dyDescent="0.35">
      <c r="A148" s="28"/>
      <c r="B148" s="54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3.5" customHeight="1" x14ac:dyDescent="0.35">
      <c r="A149" s="28"/>
      <c r="B149" s="54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3.5" customHeight="1" x14ac:dyDescent="0.3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3.5" customHeight="1" x14ac:dyDescent="0.3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3.5" customHeight="1" x14ac:dyDescent="0.35">
      <c r="A152" s="28"/>
      <c r="B152" s="54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3.5" customHeight="1" x14ac:dyDescent="0.3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3.5" customHeight="1" x14ac:dyDescent="0.35">
      <c r="A154" s="28"/>
      <c r="B154" s="54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3.5" customHeight="1" x14ac:dyDescent="0.3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3.5" customHeight="1" x14ac:dyDescent="0.3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3.5" customHeight="1" x14ac:dyDescent="0.35">
      <c r="A157" s="28"/>
      <c r="B157" s="54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3.5" customHeight="1" x14ac:dyDescent="0.3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3.5" customHeight="1" x14ac:dyDescent="0.35">
      <c r="A159" s="28"/>
      <c r="B159" s="54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3.5" customHeight="1" x14ac:dyDescent="0.3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3.5" customHeight="1" x14ac:dyDescent="0.3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3.5" customHeight="1" x14ac:dyDescent="0.35">
      <c r="A162" s="28"/>
      <c r="B162" s="54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3.5" customHeight="1" x14ac:dyDescent="0.3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3.5" customHeight="1" x14ac:dyDescent="0.35">
      <c r="A164" s="28"/>
      <c r="B164" s="54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3.5" customHeight="1" x14ac:dyDescent="0.3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3.5" customHeight="1" x14ac:dyDescent="0.3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3.5" customHeight="1" x14ac:dyDescent="0.35">
      <c r="A167" s="28"/>
      <c r="B167" s="54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3.5" customHeight="1" x14ac:dyDescent="0.3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3.5" customHeight="1" x14ac:dyDescent="0.35">
      <c r="A169" s="28"/>
      <c r="B169" s="54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3.5" customHeight="1" x14ac:dyDescent="0.3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 x14ac:dyDescent="0.35">
      <c r="A172" s="28"/>
      <c r="B172" s="54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3.5" customHeight="1" x14ac:dyDescent="0.3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3.5" customHeight="1" x14ac:dyDescent="0.35">
      <c r="A174" s="28"/>
      <c r="B174" s="54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3.5" customHeight="1" x14ac:dyDescent="0.3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3.5" customHeight="1" x14ac:dyDescent="0.3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3.5" customHeight="1" x14ac:dyDescent="0.35">
      <c r="A177" s="28"/>
      <c r="B177" s="54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3.5" customHeight="1" x14ac:dyDescent="0.3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3.5" customHeight="1" x14ac:dyDescent="0.35">
      <c r="A179" s="28"/>
      <c r="B179" s="54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 x14ac:dyDescent="0.3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 x14ac:dyDescent="0.3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 x14ac:dyDescent="0.35">
      <c r="A182" s="28"/>
      <c r="B182" s="54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3.5" customHeight="1" x14ac:dyDescent="0.3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 x14ac:dyDescent="0.35">
      <c r="A184" s="28"/>
      <c r="B184" s="54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 x14ac:dyDescent="0.3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 x14ac:dyDescent="0.3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 x14ac:dyDescent="0.35">
      <c r="A187" s="28"/>
      <c r="B187" s="54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customHeight="1" x14ac:dyDescent="0.3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3.5" customHeight="1" x14ac:dyDescent="0.35">
      <c r="A189" s="28"/>
      <c r="B189" s="54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customHeight="1" x14ac:dyDescent="0.3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customHeight="1" x14ac:dyDescent="0.3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customHeight="1" x14ac:dyDescent="0.35">
      <c r="A192" s="28"/>
      <c r="B192" s="54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3.5" customHeight="1" x14ac:dyDescent="0.35">
      <c r="A193" s="28"/>
      <c r="B193" s="54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3.5" customHeight="1" x14ac:dyDescent="0.35">
      <c r="A194" s="28"/>
      <c r="B194" s="54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3.5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3.5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3.5" customHeight="1" x14ac:dyDescent="0.35">
      <c r="A197" s="28"/>
      <c r="B197" s="54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3.5" customHeight="1" x14ac:dyDescent="0.35">
      <c r="A198" s="28"/>
      <c r="B198" s="54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3.5" customHeight="1" x14ac:dyDescent="0.35">
      <c r="A199" s="28"/>
      <c r="B199" s="54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customHeight="1" x14ac:dyDescent="0.3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customHeight="1" x14ac:dyDescent="0.3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customHeight="1" x14ac:dyDescent="0.3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3.5" customHeight="1" x14ac:dyDescent="0.3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 x14ac:dyDescent="0.3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3.5" customHeight="1" x14ac:dyDescent="0.3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 x14ac:dyDescent="0.3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 x14ac:dyDescent="0.3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 x14ac:dyDescent="0.3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 x14ac:dyDescent="0.3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 x14ac:dyDescent="0.3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 x14ac:dyDescent="0.3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3.5" customHeight="1" x14ac:dyDescent="0.3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3.5" customHeight="1" x14ac:dyDescent="0.3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3.5" customHeight="1" x14ac:dyDescent="0.3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3.5" customHeight="1" x14ac:dyDescent="0.3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3.5" customHeight="1" x14ac:dyDescent="0.3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3.5" customHeight="1" x14ac:dyDescent="0.3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3.5" customHeight="1" x14ac:dyDescent="0.3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3.5" customHeight="1" x14ac:dyDescent="0.3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3.5" customHeight="1" x14ac:dyDescent="0.3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3.5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3.5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3.5" customHeight="1" x14ac:dyDescent="0.3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3.5" customHeight="1" x14ac:dyDescent="0.3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3.5" customHeight="1" x14ac:dyDescent="0.3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3.5" customHeight="1" x14ac:dyDescent="0.3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3.5" customHeight="1" x14ac:dyDescent="0.3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3.5" customHeight="1" x14ac:dyDescent="0.3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3.5" customHeight="1" x14ac:dyDescent="0.3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3.5" customHeight="1" x14ac:dyDescent="0.3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3.5" customHeight="1" x14ac:dyDescent="0.3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3.5" customHeight="1" x14ac:dyDescent="0.3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3.5" customHeight="1" x14ac:dyDescent="0.3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3.5" customHeight="1" x14ac:dyDescent="0.3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3.5" customHeight="1" x14ac:dyDescent="0.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3.5" customHeight="1" x14ac:dyDescent="0.3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3.5" customHeight="1" x14ac:dyDescent="0.3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3.5" customHeight="1" x14ac:dyDescent="0.3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3.5" customHeight="1" x14ac:dyDescent="0.3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3.5" customHeight="1" x14ac:dyDescent="0.3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3.5" customHeight="1" x14ac:dyDescent="0.3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3.5" customHeight="1" x14ac:dyDescent="0.3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3.5" customHeight="1" x14ac:dyDescent="0.3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3.5" customHeight="1" x14ac:dyDescent="0.3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3.5" customHeight="1" x14ac:dyDescent="0.3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3.5" customHeight="1" x14ac:dyDescent="0.3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3.5" customHeight="1" x14ac:dyDescent="0.3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3.5" customHeight="1" x14ac:dyDescent="0.3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3.5" customHeight="1" x14ac:dyDescent="0.3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3.5" customHeight="1" x14ac:dyDescent="0.3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3.5" customHeight="1" x14ac:dyDescent="0.3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3.5" customHeight="1" x14ac:dyDescent="0.3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3.5" customHeight="1" x14ac:dyDescent="0.3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3.5" customHeight="1" x14ac:dyDescent="0.3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3.5" customHeight="1" x14ac:dyDescent="0.3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3.5" customHeight="1" x14ac:dyDescent="0.3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3.5" customHeight="1" x14ac:dyDescent="0.3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3.5" customHeight="1" x14ac:dyDescent="0.3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3.5" customHeight="1" x14ac:dyDescent="0.3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3.5" customHeight="1" x14ac:dyDescent="0.3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3.5" customHeight="1" x14ac:dyDescent="0.3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3.5" customHeight="1" x14ac:dyDescent="0.3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3.5" customHeight="1" x14ac:dyDescent="0.3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3.5" customHeight="1" x14ac:dyDescent="0.3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3.5" customHeight="1" x14ac:dyDescent="0.3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3.5" customHeight="1" x14ac:dyDescent="0.3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3.5" customHeight="1" x14ac:dyDescent="0.3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3.5" customHeight="1" x14ac:dyDescent="0.3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3.5" customHeight="1" x14ac:dyDescent="0.3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3.5" customHeight="1" x14ac:dyDescent="0.3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3.5" customHeight="1" x14ac:dyDescent="0.3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3.5" customHeight="1" x14ac:dyDescent="0.3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3.5" customHeight="1" x14ac:dyDescent="0.3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3.5" customHeight="1" x14ac:dyDescent="0.3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3.5" customHeight="1" x14ac:dyDescent="0.3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3.5" customHeight="1" x14ac:dyDescent="0.3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3.5" customHeight="1" x14ac:dyDescent="0.3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3.5" customHeight="1" x14ac:dyDescent="0.3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3.5" customHeight="1" x14ac:dyDescent="0.3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3.5" customHeight="1" x14ac:dyDescent="0.3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3.5" customHeight="1" x14ac:dyDescent="0.3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3.5" customHeight="1" x14ac:dyDescent="0.3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3.5" customHeight="1" x14ac:dyDescent="0.3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3.5" customHeight="1" x14ac:dyDescent="0.3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3.5" customHeight="1" x14ac:dyDescent="0.3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3.5" customHeight="1" x14ac:dyDescent="0.3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3.5" customHeight="1" x14ac:dyDescent="0.3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3.5" customHeight="1" x14ac:dyDescent="0.3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3.5" customHeight="1" x14ac:dyDescent="0.3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3.5" customHeight="1" x14ac:dyDescent="0.3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3.5" customHeight="1" x14ac:dyDescent="0.3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3.5" customHeight="1" x14ac:dyDescent="0.3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3.5" customHeight="1" x14ac:dyDescent="0.3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3.5" customHeight="1" x14ac:dyDescent="0.3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3.5" customHeight="1" x14ac:dyDescent="0.3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3.5" customHeight="1" x14ac:dyDescent="0.3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3.5" customHeight="1" x14ac:dyDescent="0.3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3.5" customHeight="1" x14ac:dyDescent="0.3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3.5" customHeight="1" x14ac:dyDescent="0.3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3.5" customHeight="1" x14ac:dyDescent="0.3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3.5" customHeight="1" x14ac:dyDescent="0.3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3.5" customHeight="1" x14ac:dyDescent="0.3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3.5" customHeight="1" x14ac:dyDescent="0.3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3.5" customHeight="1" x14ac:dyDescent="0.3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3.5" customHeight="1" x14ac:dyDescent="0.3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3.5" customHeight="1" x14ac:dyDescent="0.3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3.5" customHeight="1" x14ac:dyDescent="0.3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3.5" customHeight="1" x14ac:dyDescent="0.3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3.5" customHeight="1" x14ac:dyDescent="0.3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3.5" customHeight="1" x14ac:dyDescent="0.3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3.5" customHeight="1" x14ac:dyDescent="0.3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3.5" customHeight="1" x14ac:dyDescent="0.3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3.5" customHeight="1" x14ac:dyDescent="0.3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3.5" customHeight="1" x14ac:dyDescent="0.3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3.5" customHeight="1" x14ac:dyDescent="0.3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3.5" customHeight="1" x14ac:dyDescent="0.3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3.5" customHeight="1" x14ac:dyDescent="0.3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3.5" customHeight="1" x14ac:dyDescent="0.3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3.5" customHeight="1" x14ac:dyDescent="0.3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3.5" customHeight="1" x14ac:dyDescent="0.3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3.5" customHeight="1" x14ac:dyDescent="0.3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3.5" customHeight="1" x14ac:dyDescent="0.3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3.5" customHeight="1" x14ac:dyDescent="0.3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3.5" customHeight="1" x14ac:dyDescent="0.3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3.5" customHeight="1" x14ac:dyDescent="0.3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3.5" customHeight="1" x14ac:dyDescent="0.3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3.5" customHeight="1" x14ac:dyDescent="0.3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3.5" customHeight="1" x14ac:dyDescent="0.3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3.5" customHeight="1" x14ac:dyDescent="0.3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3.5" customHeight="1" x14ac:dyDescent="0.3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3.5" customHeight="1" x14ac:dyDescent="0.3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3.5" customHeight="1" x14ac:dyDescent="0.3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3.5" customHeight="1" x14ac:dyDescent="0.3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3.5" customHeight="1" x14ac:dyDescent="0.3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3.5" customHeight="1" x14ac:dyDescent="0.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3.5" customHeight="1" x14ac:dyDescent="0.3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3.5" customHeight="1" x14ac:dyDescent="0.3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3.5" customHeight="1" x14ac:dyDescent="0.3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3.5" customHeight="1" x14ac:dyDescent="0.3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3.5" customHeight="1" x14ac:dyDescent="0.3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3.5" customHeight="1" x14ac:dyDescent="0.3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3.5" customHeight="1" x14ac:dyDescent="0.3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3.5" customHeight="1" x14ac:dyDescent="0.3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3.5" customHeight="1" x14ac:dyDescent="0.3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3.5" customHeight="1" x14ac:dyDescent="0.3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3.5" customHeight="1" x14ac:dyDescent="0.3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3.5" customHeight="1" x14ac:dyDescent="0.3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3.5" customHeight="1" x14ac:dyDescent="0.3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3.5" customHeight="1" x14ac:dyDescent="0.3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3.5" customHeight="1" x14ac:dyDescent="0.3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3.5" customHeight="1" x14ac:dyDescent="0.3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3.5" customHeight="1" x14ac:dyDescent="0.3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3.5" customHeight="1" x14ac:dyDescent="0.3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3.5" customHeight="1" x14ac:dyDescent="0.3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3.5" customHeight="1" x14ac:dyDescent="0.3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3.5" customHeight="1" x14ac:dyDescent="0.3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3.5" customHeight="1" x14ac:dyDescent="0.3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3.5" customHeight="1" x14ac:dyDescent="0.3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3.5" customHeight="1" x14ac:dyDescent="0.3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3.5" customHeight="1" x14ac:dyDescent="0.3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3.5" customHeight="1" x14ac:dyDescent="0.3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3.5" customHeight="1" x14ac:dyDescent="0.3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3.5" customHeight="1" x14ac:dyDescent="0.3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3.5" customHeight="1" x14ac:dyDescent="0.3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3.5" customHeight="1" x14ac:dyDescent="0.3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3.5" customHeight="1" x14ac:dyDescent="0.3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3.5" customHeight="1" x14ac:dyDescent="0.3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3.5" customHeight="1" x14ac:dyDescent="0.3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3.5" customHeight="1" x14ac:dyDescent="0.3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3.5" customHeight="1" x14ac:dyDescent="0.3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3.5" customHeight="1" x14ac:dyDescent="0.3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3.5" customHeight="1" x14ac:dyDescent="0.3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3.5" customHeight="1" x14ac:dyDescent="0.3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3.5" customHeight="1" x14ac:dyDescent="0.3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3.5" customHeight="1" x14ac:dyDescent="0.3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3.5" customHeight="1" x14ac:dyDescent="0.3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3.5" customHeight="1" x14ac:dyDescent="0.3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3.5" customHeight="1" x14ac:dyDescent="0.3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3.5" customHeight="1" x14ac:dyDescent="0.3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3.5" customHeight="1" x14ac:dyDescent="0.3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3.5" customHeight="1" x14ac:dyDescent="0.3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3.5" customHeight="1" x14ac:dyDescent="0.3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3.5" customHeight="1" x14ac:dyDescent="0.3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3.5" customHeight="1" x14ac:dyDescent="0.3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3.5" customHeight="1" x14ac:dyDescent="0.3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3.5" customHeight="1" x14ac:dyDescent="0.3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3.5" customHeight="1" x14ac:dyDescent="0.3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3.5" customHeight="1" x14ac:dyDescent="0.3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3.5" customHeight="1" x14ac:dyDescent="0.3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3.5" customHeight="1" x14ac:dyDescent="0.3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3.5" customHeight="1" x14ac:dyDescent="0.3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3.5" customHeight="1" x14ac:dyDescent="0.3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3.5" customHeight="1" x14ac:dyDescent="0.3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3.5" customHeight="1" x14ac:dyDescent="0.3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3.5" customHeight="1" x14ac:dyDescent="0.3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3.5" customHeight="1" x14ac:dyDescent="0.3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3.5" customHeight="1" x14ac:dyDescent="0.3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3.5" customHeight="1" x14ac:dyDescent="0.3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3.5" customHeight="1" x14ac:dyDescent="0.3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3.5" customHeight="1" x14ac:dyDescent="0.3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3.5" customHeight="1" x14ac:dyDescent="0.3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3.5" customHeight="1" x14ac:dyDescent="0.3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3.5" customHeight="1" x14ac:dyDescent="0.3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3.5" customHeight="1" x14ac:dyDescent="0.3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3.5" customHeight="1" x14ac:dyDescent="0.3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3.5" customHeight="1" x14ac:dyDescent="0.3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3.5" customHeight="1" x14ac:dyDescent="0.3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3.5" customHeight="1" x14ac:dyDescent="0.3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3.5" customHeight="1" x14ac:dyDescent="0.3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3.5" customHeight="1" x14ac:dyDescent="0.3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3.5" customHeight="1" x14ac:dyDescent="0.3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3.5" customHeight="1" x14ac:dyDescent="0.3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3.5" customHeight="1" x14ac:dyDescent="0.3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3.5" customHeight="1" x14ac:dyDescent="0.3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3.5" customHeight="1" x14ac:dyDescent="0.3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3.5" customHeight="1" x14ac:dyDescent="0.3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3.5" customHeight="1" x14ac:dyDescent="0.3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3.5" customHeight="1" x14ac:dyDescent="0.3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3.5" customHeight="1" x14ac:dyDescent="0.3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3.5" customHeight="1" x14ac:dyDescent="0.3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3.5" customHeight="1" x14ac:dyDescent="0.3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3.5" customHeight="1" x14ac:dyDescent="0.3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3.5" customHeight="1" x14ac:dyDescent="0.3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3.5" customHeight="1" x14ac:dyDescent="0.3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3.5" customHeight="1" x14ac:dyDescent="0.3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3.5" customHeight="1" x14ac:dyDescent="0.3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3.5" customHeight="1" x14ac:dyDescent="0.3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3.5" customHeight="1" x14ac:dyDescent="0.3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3.5" customHeight="1" x14ac:dyDescent="0.3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3.5" customHeight="1" x14ac:dyDescent="0.3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3.5" customHeight="1" x14ac:dyDescent="0.3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3.5" customHeight="1" x14ac:dyDescent="0.3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3.5" customHeight="1" x14ac:dyDescent="0.3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3.5" customHeight="1" x14ac:dyDescent="0.3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3.5" customHeight="1" x14ac:dyDescent="0.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3.5" customHeight="1" x14ac:dyDescent="0.3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3.5" customHeight="1" x14ac:dyDescent="0.3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3.5" customHeight="1" x14ac:dyDescent="0.3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3.5" customHeight="1" x14ac:dyDescent="0.3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3.5" customHeight="1" x14ac:dyDescent="0.3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3.5" customHeight="1" x14ac:dyDescent="0.3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3.5" customHeight="1" x14ac:dyDescent="0.3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3.5" customHeight="1" x14ac:dyDescent="0.3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3.5" customHeight="1" x14ac:dyDescent="0.3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3.5" customHeight="1" x14ac:dyDescent="0.3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3.5" customHeight="1" x14ac:dyDescent="0.3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3.5" customHeight="1" x14ac:dyDescent="0.3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3.5" customHeight="1" x14ac:dyDescent="0.3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3.5" customHeight="1" x14ac:dyDescent="0.3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3.5" customHeight="1" x14ac:dyDescent="0.3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3.5" customHeight="1" x14ac:dyDescent="0.3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3.5" customHeight="1" x14ac:dyDescent="0.3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3.5" customHeight="1" x14ac:dyDescent="0.3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3.5" customHeight="1" x14ac:dyDescent="0.3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3.5" customHeight="1" x14ac:dyDescent="0.3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3.5" customHeight="1" x14ac:dyDescent="0.3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3.5" customHeight="1" x14ac:dyDescent="0.3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3.5" customHeight="1" x14ac:dyDescent="0.3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3.5" customHeight="1" x14ac:dyDescent="0.3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3.5" customHeight="1" x14ac:dyDescent="0.3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3.5" customHeight="1" x14ac:dyDescent="0.3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3.5" customHeight="1" x14ac:dyDescent="0.3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3.5" customHeight="1" x14ac:dyDescent="0.3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3.5" customHeight="1" x14ac:dyDescent="0.3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3.5" customHeight="1" x14ac:dyDescent="0.3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3.5" customHeight="1" x14ac:dyDescent="0.3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3.5" customHeight="1" x14ac:dyDescent="0.3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3.5" customHeight="1" x14ac:dyDescent="0.3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3.5" customHeight="1" x14ac:dyDescent="0.3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3.5" customHeight="1" x14ac:dyDescent="0.3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3.5" customHeight="1" x14ac:dyDescent="0.3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3.5" customHeight="1" x14ac:dyDescent="0.3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3.5" customHeight="1" x14ac:dyDescent="0.3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3.5" customHeight="1" x14ac:dyDescent="0.3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3.5" customHeight="1" x14ac:dyDescent="0.3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3.5" customHeight="1" x14ac:dyDescent="0.3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3.5" customHeight="1" x14ac:dyDescent="0.3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3.5" customHeight="1" x14ac:dyDescent="0.3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3.5" customHeight="1" x14ac:dyDescent="0.3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3.5" customHeight="1" x14ac:dyDescent="0.3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3.5" customHeight="1" x14ac:dyDescent="0.3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3.5" customHeight="1" x14ac:dyDescent="0.3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3.5" customHeight="1" x14ac:dyDescent="0.3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3.5" customHeight="1" x14ac:dyDescent="0.3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3.5" customHeight="1" x14ac:dyDescent="0.3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3.5" customHeight="1" x14ac:dyDescent="0.3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3.5" customHeight="1" x14ac:dyDescent="0.3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3.5" customHeight="1" x14ac:dyDescent="0.3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3.5" customHeight="1" x14ac:dyDescent="0.3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3.5" customHeight="1" x14ac:dyDescent="0.3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3.5" customHeight="1" x14ac:dyDescent="0.3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3.5" customHeight="1" x14ac:dyDescent="0.3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3.5" customHeight="1" x14ac:dyDescent="0.3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3.5" customHeight="1" x14ac:dyDescent="0.3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3.5" customHeight="1" x14ac:dyDescent="0.3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3.5" customHeight="1" x14ac:dyDescent="0.3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3.5" customHeight="1" x14ac:dyDescent="0.3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3.5" customHeight="1" x14ac:dyDescent="0.3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3.5" customHeight="1" x14ac:dyDescent="0.3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3.5" customHeight="1" x14ac:dyDescent="0.3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3.5" customHeight="1" x14ac:dyDescent="0.3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3.5" customHeight="1" x14ac:dyDescent="0.3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3.5" customHeight="1" x14ac:dyDescent="0.3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3.5" customHeight="1" x14ac:dyDescent="0.3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3.5" customHeight="1" x14ac:dyDescent="0.3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3.5" customHeight="1" x14ac:dyDescent="0.3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3.5" customHeight="1" x14ac:dyDescent="0.3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3.5" customHeight="1" x14ac:dyDescent="0.3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3.5" customHeight="1" x14ac:dyDescent="0.35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3.5" customHeight="1" x14ac:dyDescent="0.35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3.5" customHeight="1" x14ac:dyDescent="0.35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3.5" customHeight="1" x14ac:dyDescent="0.35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3.5" customHeight="1" x14ac:dyDescent="0.35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3.5" customHeight="1" x14ac:dyDescent="0.35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3.5" customHeight="1" x14ac:dyDescent="0.3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3.5" customHeight="1" x14ac:dyDescent="0.35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3.5" customHeight="1" x14ac:dyDescent="0.35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3.5" customHeight="1" x14ac:dyDescent="0.3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3.5" customHeight="1" x14ac:dyDescent="0.35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3.5" customHeight="1" x14ac:dyDescent="0.35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3.5" customHeight="1" x14ac:dyDescent="0.35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3.5" customHeight="1" x14ac:dyDescent="0.35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3.5" customHeight="1" x14ac:dyDescent="0.35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3.5" customHeight="1" x14ac:dyDescent="0.35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3.5" customHeight="1" x14ac:dyDescent="0.3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3.5" customHeight="1" x14ac:dyDescent="0.3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3.5" customHeight="1" x14ac:dyDescent="0.3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3.5" customHeight="1" x14ac:dyDescent="0.3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3.5" customHeight="1" x14ac:dyDescent="0.3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3.5" customHeight="1" x14ac:dyDescent="0.3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3.5" customHeight="1" x14ac:dyDescent="0.3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3.5" customHeight="1" x14ac:dyDescent="0.3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3.5" customHeight="1" x14ac:dyDescent="0.3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3.5" customHeight="1" x14ac:dyDescent="0.3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3.5" customHeight="1" x14ac:dyDescent="0.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3.5" customHeight="1" x14ac:dyDescent="0.3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3.5" customHeight="1" x14ac:dyDescent="0.3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3.5" customHeight="1" x14ac:dyDescent="0.3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3.5" customHeight="1" x14ac:dyDescent="0.3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3.5" customHeight="1" x14ac:dyDescent="0.3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3.5" customHeight="1" x14ac:dyDescent="0.3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3.5" customHeight="1" x14ac:dyDescent="0.3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3.5" customHeight="1" x14ac:dyDescent="0.3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3.5" customHeight="1" x14ac:dyDescent="0.3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3.5" customHeight="1" x14ac:dyDescent="0.3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3.5" customHeight="1" x14ac:dyDescent="0.3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3.5" customHeight="1" x14ac:dyDescent="0.3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3.5" customHeight="1" x14ac:dyDescent="0.3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3.5" customHeight="1" x14ac:dyDescent="0.3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3.5" customHeight="1" x14ac:dyDescent="0.3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3.5" customHeight="1" x14ac:dyDescent="0.3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3.5" customHeight="1" x14ac:dyDescent="0.3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3.5" customHeight="1" x14ac:dyDescent="0.3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3.5" customHeight="1" x14ac:dyDescent="0.3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3.5" customHeight="1" x14ac:dyDescent="0.3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3.5" customHeight="1" x14ac:dyDescent="0.3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3.5" customHeight="1" x14ac:dyDescent="0.3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3.5" customHeight="1" x14ac:dyDescent="0.3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3.5" customHeight="1" x14ac:dyDescent="0.3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3.5" customHeight="1" x14ac:dyDescent="0.3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3.5" customHeight="1" x14ac:dyDescent="0.3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3.5" customHeight="1" x14ac:dyDescent="0.3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3.5" customHeight="1" x14ac:dyDescent="0.3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3.5" customHeight="1" x14ac:dyDescent="0.3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3.5" customHeight="1" x14ac:dyDescent="0.3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3.5" customHeight="1" x14ac:dyDescent="0.3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3.5" customHeight="1" x14ac:dyDescent="0.3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3.5" customHeight="1" x14ac:dyDescent="0.3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3.5" customHeight="1" x14ac:dyDescent="0.3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3.5" customHeight="1" x14ac:dyDescent="0.3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3.5" customHeight="1" x14ac:dyDescent="0.3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3.5" customHeight="1" x14ac:dyDescent="0.3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3.5" customHeight="1" x14ac:dyDescent="0.3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3.5" customHeight="1" x14ac:dyDescent="0.3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3.5" customHeight="1" x14ac:dyDescent="0.3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3.5" customHeight="1" x14ac:dyDescent="0.3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3.5" customHeight="1" x14ac:dyDescent="0.3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3.5" customHeight="1" x14ac:dyDescent="0.3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3.5" customHeight="1" x14ac:dyDescent="0.3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3.5" customHeight="1" x14ac:dyDescent="0.3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3.5" customHeight="1" x14ac:dyDescent="0.3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3.5" customHeight="1" x14ac:dyDescent="0.3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3.5" customHeight="1" x14ac:dyDescent="0.3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3.5" customHeight="1" x14ac:dyDescent="0.3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3.5" customHeight="1" x14ac:dyDescent="0.3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3.5" customHeight="1" x14ac:dyDescent="0.3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3.5" customHeight="1" x14ac:dyDescent="0.3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3.5" customHeight="1" x14ac:dyDescent="0.3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3.5" customHeight="1" x14ac:dyDescent="0.3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3.5" customHeight="1" x14ac:dyDescent="0.3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3.5" customHeight="1" x14ac:dyDescent="0.3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3.5" customHeight="1" x14ac:dyDescent="0.3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3.5" customHeight="1" x14ac:dyDescent="0.3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3.5" customHeight="1" x14ac:dyDescent="0.3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3.5" customHeight="1" x14ac:dyDescent="0.3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3.5" customHeight="1" x14ac:dyDescent="0.3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3.5" customHeight="1" x14ac:dyDescent="0.3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3.5" customHeight="1" x14ac:dyDescent="0.3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3.5" customHeight="1" x14ac:dyDescent="0.3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3.5" customHeight="1" x14ac:dyDescent="0.3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3.5" customHeight="1" x14ac:dyDescent="0.3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3.5" customHeight="1" x14ac:dyDescent="0.3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3.5" customHeight="1" x14ac:dyDescent="0.3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3.5" customHeight="1" x14ac:dyDescent="0.3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3.5" customHeight="1" x14ac:dyDescent="0.3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3.5" customHeight="1" x14ac:dyDescent="0.3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3.5" customHeight="1" x14ac:dyDescent="0.3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3.5" customHeight="1" x14ac:dyDescent="0.3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3.5" customHeight="1" x14ac:dyDescent="0.3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3.5" customHeight="1" x14ac:dyDescent="0.3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3.5" customHeight="1" x14ac:dyDescent="0.3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3.5" customHeight="1" x14ac:dyDescent="0.3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3.5" customHeight="1" x14ac:dyDescent="0.3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3.5" customHeight="1" x14ac:dyDescent="0.3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3.5" customHeight="1" x14ac:dyDescent="0.3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3.5" customHeight="1" x14ac:dyDescent="0.3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3.5" customHeight="1" x14ac:dyDescent="0.3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3.5" customHeight="1" x14ac:dyDescent="0.3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3.5" customHeight="1" x14ac:dyDescent="0.3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3.5" customHeight="1" x14ac:dyDescent="0.3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3.5" customHeight="1" x14ac:dyDescent="0.3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3.5" customHeight="1" x14ac:dyDescent="0.3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3.5" customHeight="1" x14ac:dyDescent="0.3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3.5" customHeight="1" x14ac:dyDescent="0.3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3.5" customHeight="1" x14ac:dyDescent="0.3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3.5" customHeight="1" x14ac:dyDescent="0.3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3.5" customHeight="1" x14ac:dyDescent="0.3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3.5" customHeight="1" x14ac:dyDescent="0.3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3.5" customHeight="1" x14ac:dyDescent="0.3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3.5" customHeight="1" x14ac:dyDescent="0.3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3.5" customHeight="1" x14ac:dyDescent="0.3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3.5" customHeight="1" x14ac:dyDescent="0.3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3.5" customHeight="1" x14ac:dyDescent="0.3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3.5" customHeight="1" x14ac:dyDescent="0.3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3.5" customHeight="1" x14ac:dyDescent="0.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3.5" customHeight="1" x14ac:dyDescent="0.3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3.5" customHeight="1" x14ac:dyDescent="0.3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3.5" customHeight="1" x14ac:dyDescent="0.3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3.5" customHeight="1" x14ac:dyDescent="0.3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3.5" customHeight="1" x14ac:dyDescent="0.3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3.5" customHeight="1" x14ac:dyDescent="0.3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3.5" customHeight="1" x14ac:dyDescent="0.3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3.5" customHeight="1" x14ac:dyDescent="0.3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3.5" customHeight="1" x14ac:dyDescent="0.3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3.5" customHeight="1" x14ac:dyDescent="0.3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3.5" customHeight="1" x14ac:dyDescent="0.3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3.5" customHeight="1" x14ac:dyDescent="0.3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3.5" customHeight="1" x14ac:dyDescent="0.3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3.5" customHeight="1" x14ac:dyDescent="0.3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3.5" customHeight="1" x14ac:dyDescent="0.3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3.5" customHeight="1" x14ac:dyDescent="0.3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3.5" customHeight="1" x14ac:dyDescent="0.3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3.5" customHeight="1" x14ac:dyDescent="0.3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3.5" customHeight="1" x14ac:dyDescent="0.3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3.5" customHeight="1" x14ac:dyDescent="0.3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3.5" customHeight="1" x14ac:dyDescent="0.3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3.5" customHeight="1" x14ac:dyDescent="0.3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3.5" customHeight="1" x14ac:dyDescent="0.3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3.5" customHeight="1" x14ac:dyDescent="0.3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3.5" customHeight="1" x14ac:dyDescent="0.3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3.5" customHeight="1" x14ac:dyDescent="0.3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3.5" customHeight="1" x14ac:dyDescent="0.3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3.5" customHeight="1" x14ac:dyDescent="0.3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3.5" customHeight="1" x14ac:dyDescent="0.3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3.5" customHeight="1" x14ac:dyDescent="0.3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3.5" customHeight="1" x14ac:dyDescent="0.3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3.5" customHeight="1" x14ac:dyDescent="0.3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3.5" customHeight="1" x14ac:dyDescent="0.3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3.5" customHeight="1" x14ac:dyDescent="0.3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3.5" customHeight="1" x14ac:dyDescent="0.3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3.5" customHeight="1" x14ac:dyDescent="0.3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3.5" customHeight="1" x14ac:dyDescent="0.3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3.5" customHeight="1" x14ac:dyDescent="0.3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3.5" customHeight="1" x14ac:dyDescent="0.3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3.5" customHeight="1" x14ac:dyDescent="0.3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3.5" customHeight="1" x14ac:dyDescent="0.3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3.5" customHeight="1" x14ac:dyDescent="0.3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3.5" customHeight="1" x14ac:dyDescent="0.3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3.5" customHeight="1" x14ac:dyDescent="0.3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3.5" customHeight="1" x14ac:dyDescent="0.3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3.5" customHeight="1" x14ac:dyDescent="0.3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3.5" customHeight="1" x14ac:dyDescent="0.3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3.5" customHeight="1" x14ac:dyDescent="0.3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3.5" customHeight="1" x14ac:dyDescent="0.3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3.5" customHeight="1" x14ac:dyDescent="0.3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3.5" customHeight="1" x14ac:dyDescent="0.3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3.5" customHeight="1" x14ac:dyDescent="0.3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3.5" customHeight="1" x14ac:dyDescent="0.3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3.5" customHeight="1" x14ac:dyDescent="0.3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3.5" customHeight="1" x14ac:dyDescent="0.3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3.5" customHeight="1" x14ac:dyDescent="0.3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3.5" customHeight="1" x14ac:dyDescent="0.3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3.5" customHeight="1" x14ac:dyDescent="0.3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3.5" customHeight="1" x14ac:dyDescent="0.3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3.5" customHeight="1" x14ac:dyDescent="0.3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3.5" customHeight="1" x14ac:dyDescent="0.3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3.5" customHeight="1" x14ac:dyDescent="0.3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3.5" customHeight="1" x14ac:dyDescent="0.3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3.5" customHeight="1" x14ac:dyDescent="0.3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3.5" customHeight="1" x14ac:dyDescent="0.3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3.5" customHeight="1" x14ac:dyDescent="0.3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3.5" customHeight="1" x14ac:dyDescent="0.3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3.5" customHeight="1" x14ac:dyDescent="0.3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3.5" customHeight="1" x14ac:dyDescent="0.3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3.5" customHeight="1" x14ac:dyDescent="0.3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3.5" customHeight="1" x14ac:dyDescent="0.3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3.5" customHeight="1" x14ac:dyDescent="0.3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3.5" customHeight="1" x14ac:dyDescent="0.3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3.5" customHeight="1" x14ac:dyDescent="0.3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3.5" customHeight="1" x14ac:dyDescent="0.3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3.5" customHeight="1" x14ac:dyDescent="0.3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3.5" customHeight="1" x14ac:dyDescent="0.3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3.5" customHeight="1" x14ac:dyDescent="0.3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3.5" customHeight="1" x14ac:dyDescent="0.3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3.5" customHeight="1" x14ac:dyDescent="0.3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3.5" customHeight="1" x14ac:dyDescent="0.3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3.5" customHeight="1" x14ac:dyDescent="0.3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3.5" customHeight="1" x14ac:dyDescent="0.3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3.5" customHeight="1" x14ac:dyDescent="0.3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3.5" customHeight="1" x14ac:dyDescent="0.3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3.5" customHeight="1" x14ac:dyDescent="0.3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3.5" customHeight="1" x14ac:dyDescent="0.3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3.5" customHeight="1" x14ac:dyDescent="0.3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3.5" customHeight="1" x14ac:dyDescent="0.3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3.5" customHeight="1" x14ac:dyDescent="0.3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3.5" customHeight="1" x14ac:dyDescent="0.3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3.5" customHeight="1" x14ac:dyDescent="0.3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3.5" customHeight="1" x14ac:dyDescent="0.3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3.5" customHeight="1" x14ac:dyDescent="0.3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3.5" customHeight="1" x14ac:dyDescent="0.3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3.5" customHeight="1" x14ac:dyDescent="0.3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3.5" customHeight="1" x14ac:dyDescent="0.3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3.5" customHeight="1" x14ac:dyDescent="0.3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3.5" customHeight="1" x14ac:dyDescent="0.3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3.5" customHeight="1" x14ac:dyDescent="0.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3.5" customHeight="1" x14ac:dyDescent="0.3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3.5" customHeight="1" x14ac:dyDescent="0.3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3.5" customHeight="1" x14ac:dyDescent="0.3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3.5" customHeight="1" x14ac:dyDescent="0.3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3.5" customHeight="1" x14ac:dyDescent="0.3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3.5" customHeight="1" x14ac:dyDescent="0.3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3.5" customHeight="1" x14ac:dyDescent="0.3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3.5" customHeight="1" x14ac:dyDescent="0.3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3.5" customHeight="1" x14ac:dyDescent="0.3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3.5" customHeight="1" x14ac:dyDescent="0.3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3.5" customHeight="1" x14ac:dyDescent="0.3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3.5" customHeight="1" x14ac:dyDescent="0.3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3.5" customHeight="1" x14ac:dyDescent="0.3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3.5" customHeight="1" x14ac:dyDescent="0.3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3.5" customHeight="1" x14ac:dyDescent="0.3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3.5" customHeight="1" x14ac:dyDescent="0.3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3.5" customHeight="1" x14ac:dyDescent="0.3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3.5" customHeight="1" x14ac:dyDescent="0.3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3.5" customHeight="1" x14ac:dyDescent="0.3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3.5" customHeight="1" x14ac:dyDescent="0.3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3.5" customHeight="1" x14ac:dyDescent="0.3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3.5" customHeight="1" x14ac:dyDescent="0.3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3.5" customHeight="1" x14ac:dyDescent="0.3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3.5" customHeight="1" x14ac:dyDescent="0.3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3.5" customHeight="1" x14ac:dyDescent="0.3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3.5" customHeight="1" x14ac:dyDescent="0.3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3.5" customHeight="1" x14ac:dyDescent="0.3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3.5" customHeight="1" x14ac:dyDescent="0.3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3.5" customHeight="1" x14ac:dyDescent="0.3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3.5" customHeight="1" x14ac:dyDescent="0.3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3.5" customHeight="1" x14ac:dyDescent="0.3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3.5" customHeight="1" x14ac:dyDescent="0.3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3.5" customHeight="1" x14ac:dyDescent="0.3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3.5" customHeight="1" x14ac:dyDescent="0.3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3.5" customHeight="1" x14ac:dyDescent="0.3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3.5" customHeight="1" x14ac:dyDescent="0.3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3.5" customHeight="1" x14ac:dyDescent="0.3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3.5" customHeight="1" x14ac:dyDescent="0.3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3.5" customHeight="1" x14ac:dyDescent="0.3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3.5" customHeight="1" x14ac:dyDescent="0.3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3.5" customHeight="1" x14ac:dyDescent="0.3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3.5" customHeight="1" x14ac:dyDescent="0.3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3.5" customHeight="1" x14ac:dyDescent="0.3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3.5" customHeight="1" x14ac:dyDescent="0.3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3.5" customHeight="1" x14ac:dyDescent="0.3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3.5" customHeight="1" x14ac:dyDescent="0.3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3.5" customHeight="1" x14ac:dyDescent="0.3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3.5" customHeight="1" x14ac:dyDescent="0.3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3.5" customHeight="1" x14ac:dyDescent="0.3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3.5" customHeight="1" x14ac:dyDescent="0.3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3.5" customHeight="1" x14ac:dyDescent="0.3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3.5" customHeight="1" x14ac:dyDescent="0.3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3.5" customHeight="1" x14ac:dyDescent="0.3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3.5" customHeight="1" x14ac:dyDescent="0.3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3.5" customHeight="1" x14ac:dyDescent="0.3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3.5" customHeight="1" x14ac:dyDescent="0.3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3.5" customHeight="1" x14ac:dyDescent="0.3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3.5" customHeight="1" x14ac:dyDescent="0.3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3.5" customHeight="1" x14ac:dyDescent="0.3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3.5" customHeight="1" x14ac:dyDescent="0.3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3.5" customHeight="1" x14ac:dyDescent="0.3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3.5" customHeight="1" x14ac:dyDescent="0.3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3.5" customHeight="1" x14ac:dyDescent="0.3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3.5" customHeight="1" x14ac:dyDescent="0.3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3.5" customHeight="1" x14ac:dyDescent="0.3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3.5" customHeight="1" x14ac:dyDescent="0.3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3.5" customHeight="1" x14ac:dyDescent="0.3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3.5" customHeight="1" x14ac:dyDescent="0.3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3.5" customHeight="1" x14ac:dyDescent="0.3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3.5" customHeight="1" x14ac:dyDescent="0.3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3.5" customHeight="1" x14ac:dyDescent="0.3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3.5" customHeight="1" x14ac:dyDescent="0.3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3.5" customHeight="1" x14ac:dyDescent="0.3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3.5" customHeight="1" x14ac:dyDescent="0.3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3.5" customHeight="1" x14ac:dyDescent="0.3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3.5" customHeight="1" x14ac:dyDescent="0.3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3.5" customHeight="1" x14ac:dyDescent="0.3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3.5" customHeight="1" x14ac:dyDescent="0.3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3.5" customHeight="1" x14ac:dyDescent="0.3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3.5" customHeight="1" x14ac:dyDescent="0.3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3.5" customHeight="1" x14ac:dyDescent="0.3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3.5" customHeight="1" x14ac:dyDescent="0.3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3.5" customHeight="1" x14ac:dyDescent="0.3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3.5" customHeight="1" x14ac:dyDescent="0.3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3.5" customHeight="1" x14ac:dyDescent="0.3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3.5" customHeight="1" x14ac:dyDescent="0.3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3.5" customHeight="1" x14ac:dyDescent="0.3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3.5" customHeight="1" x14ac:dyDescent="0.3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3.5" customHeight="1" x14ac:dyDescent="0.3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3.5" customHeight="1" x14ac:dyDescent="0.3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3.5" customHeight="1" x14ac:dyDescent="0.3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3.5" customHeight="1" x14ac:dyDescent="0.3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3.5" customHeight="1" x14ac:dyDescent="0.3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3.5" customHeight="1" x14ac:dyDescent="0.3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3.5" customHeight="1" x14ac:dyDescent="0.3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3.5" customHeight="1" x14ac:dyDescent="0.3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3.5" customHeight="1" x14ac:dyDescent="0.3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3.5" customHeight="1" x14ac:dyDescent="0.3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3.5" customHeight="1" x14ac:dyDescent="0.3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3.5" customHeight="1" x14ac:dyDescent="0.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3.5" customHeight="1" x14ac:dyDescent="0.3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3.5" customHeight="1" x14ac:dyDescent="0.3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3.5" customHeight="1" x14ac:dyDescent="0.3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3.5" customHeight="1" x14ac:dyDescent="0.3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3.5" customHeight="1" x14ac:dyDescent="0.3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3.5" customHeight="1" x14ac:dyDescent="0.3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3.5" customHeight="1" x14ac:dyDescent="0.3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3.5" customHeight="1" x14ac:dyDescent="0.3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3.5" customHeight="1" x14ac:dyDescent="0.3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3.5" customHeight="1" x14ac:dyDescent="0.3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3.5" customHeight="1" x14ac:dyDescent="0.3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3.5" customHeight="1" x14ac:dyDescent="0.3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3.5" customHeight="1" x14ac:dyDescent="0.3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3.5" customHeight="1" x14ac:dyDescent="0.3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3.5" customHeight="1" x14ac:dyDescent="0.3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3.5" customHeight="1" x14ac:dyDescent="0.3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3.5" customHeight="1" x14ac:dyDescent="0.3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3.5" customHeight="1" x14ac:dyDescent="0.3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3.5" customHeight="1" x14ac:dyDescent="0.3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3.5" customHeight="1" x14ac:dyDescent="0.3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3.5" customHeight="1" x14ac:dyDescent="0.3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3.5" customHeight="1" x14ac:dyDescent="0.3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3.5" customHeight="1" x14ac:dyDescent="0.3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3.5" customHeight="1" x14ac:dyDescent="0.3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3.5" customHeight="1" x14ac:dyDescent="0.3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3.5" customHeight="1" x14ac:dyDescent="0.3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3.5" customHeight="1" x14ac:dyDescent="0.3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3.5" customHeight="1" x14ac:dyDescent="0.3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3.5" customHeight="1" x14ac:dyDescent="0.3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3.5" customHeight="1" x14ac:dyDescent="0.3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3.5" customHeight="1" x14ac:dyDescent="0.3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3.5" customHeight="1" x14ac:dyDescent="0.3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3.5" customHeight="1" x14ac:dyDescent="0.3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3.5" customHeight="1" x14ac:dyDescent="0.3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3.5" customHeight="1" x14ac:dyDescent="0.3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3.5" customHeight="1" x14ac:dyDescent="0.3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3.5" customHeight="1" x14ac:dyDescent="0.3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3.5" customHeight="1" x14ac:dyDescent="0.3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3.5" customHeight="1" x14ac:dyDescent="0.3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3.5" customHeight="1" x14ac:dyDescent="0.3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3.5" customHeight="1" x14ac:dyDescent="0.3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3.5" customHeight="1" x14ac:dyDescent="0.3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3.5" customHeight="1" x14ac:dyDescent="0.3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3.5" customHeight="1" x14ac:dyDescent="0.3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3.5" customHeight="1" x14ac:dyDescent="0.3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3.5" customHeight="1" x14ac:dyDescent="0.3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3.5" customHeight="1" x14ac:dyDescent="0.3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3.5" customHeight="1" x14ac:dyDescent="0.3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3.5" customHeight="1" x14ac:dyDescent="0.3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3.5" customHeight="1" x14ac:dyDescent="0.3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3.5" customHeight="1" x14ac:dyDescent="0.3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3.5" customHeight="1" x14ac:dyDescent="0.3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3.5" customHeight="1" x14ac:dyDescent="0.3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3.5" customHeight="1" x14ac:dyDescent="0.3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3.5" customHeight="1" x14ac:dyDescent="0.3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3.5" customHeight="1" x14ac:dyDescent="0.3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3.5" customHeight="1" x14ac:dyDescent="0.3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3.5" customHeight="1" x14ac:dyDescent="0.3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3.5" customHeight="1" x14ac:dyDescent="0.3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3.5" customHeight="1" x14ac:dyDescent="0.3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3.5" customHeight="1" x14ac:dyDescent="0.35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3.5" customHeight="1" x14ac:dyDescent="0.35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3.5" customHeight="1" x14ac:dyDescent="0.35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3.5" customHeight="1" x14ac:dyDescent="0.35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3.5" customHeight="1" x14ac:dyDescent="0.35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3.5" customHeight="1" x14ac:dyDescent="0.35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3.5" customHeight="1" x14ac:dyDescent="0.35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3.5" customHeight="1" x14ac:dyDescent="0.35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3.5" customHeight="1" x14ac:dyDescent="0.35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3.5" customHeight="1" x14ac:dyDescent="0.3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3.5" customHeight="1" x14ac:dyDescent="0.35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3.5" customHeight="1" x14ac:dyDescent="0.35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3.5" customHeight="1" x14ac:dyDescent="0.35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3.5" customHeight="1" x14ac:dyDescent="0.35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3.5" customHeight="1" x14ac:dyDescent="0.35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3.5" customHeight="1" x14ac:dyDescent="0.35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3.5" customHeight="1" x14ac:dyDescent="0.35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3.5" customHeight="1" x14ac:dyDescent="0.35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3.5" customHeight="1" x14ac:dyDescent="0.35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3.5" customHeight="1" x14ac:dyDescent="0.3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3.5" customHeight="1" x14ac:dyDescent="0.35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3.5" customHeight="1" x14ac:dyDescent="0.35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3.5" customHeight="1" x14ac:dyDescent="0.35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3.5" customHeight="1" x14ac:dyDescent="0.35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3.5" customHeight="1" x14ac:dyDescent="0.35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3.5" customHeight="1" x14ac:dyDescent="0.35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3.5" customHeight="1" x14ac:dyDescent="0.35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3.5" customHeight="1" x14ac:dyDescent="0.35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3.5" customHeight="1" x14ac:dyDescent="0.35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3.5" customHeight="1" x14ac:dyDescent="0.3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3.5" customHeight="1" x14ac:dyDescent="0.35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3.5" customHeight="1" x14ac:dyDescent="0.35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3.5" customHeight="1" x14ac:dyDescent="0.35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3.5" customHeight="1" x14ac:dyDescent="0.35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3.5" customHeight="1" x14ac:dyDescent="0.35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3.5" customHeight="1" x14ac:dyDescent="0.35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3.5" customHeight="1" x14ac:dyDescent="0.35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3.5" customHeight="1" x14ac:dyDescent="0.35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3.5" customHeight="1" x14ac:dyDescent="0.35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3.5" customHeight="1" x14ac:dyDescent="0.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3.5" customHeight="1" x14ac:dyDescent="0.35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3.5" customHeight="1" x14ac:dyDescent="0.35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3.5" customHeight="1" x14ac:dyDescent="0.35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3.5" customHeight="1" x14ac:dyDescent="0.35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3.5" customHeight="1" x14ac:dyDescent="0.35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3.5" customHeight="1" x14ac:dyDescent="0.35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3.5" customHeight="1" x14ac:dyDescent="0.35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3.5" customHeight="1" x14ac:dyDescent="0.35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3.5" customHeight="1" x14ac:dyDescent="0.35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3.5" customHeight="1" x14ac:dyDescent="0.3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3.5" customHeight="1" x14ac:dyDescent="0.35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3.5" customHeight="1" x14ac:dyDescent="0.35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3.5" customHeight="1" x14ac:dyDescent="0.35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3.5" customHeight="1" x14ac:dyDescent="0.35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3.5" customHeight="1" x14ac:dyDescent="0.35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3.5" customHeight="1" x14ac:dyDescent="0.35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3.5" customHeight="1" x14ac:dyDescent="0.35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3.5" customHeight="1" x14ac:dyDescent="0.35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3.5" customHeight="1" x14ac:dyDescent="0.35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3.5" customHeight="1" x14ac:dyDescent="0.3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3.5" customHeight="1" x14ac:dyDescent="0.35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3.5" customHeight="1" x14ac:dyDescent="0.35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3.5" customHeight="1" x14ac:dyDescent="0.35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3.5" customHeight="1" x14ac:dyDescent="0.35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3.5" customHeight="1" x14ac:dyDescent="0.35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3.5" customHeight="1" x14ac:dyDescent="0.35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3.5" customHeight="1" x14ac:dyDescent="0.35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3.5" customHeight="1" x14ac:dyDescent="0.35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3.5" customHeight="1" x14ac:dyDescent="0.35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3.5" customHeight="1" x14ac:dyDescent="0.3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3.5" customHeight="1" x14ac:dyDescent="0.35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3.5" customHeight="1" x14ac:dyDescent="0.35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3.5" customHeight="1" x14ac:dyDescent="0.35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3.5" customHeight="1" x14ac:dyDescent="0.35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3.5" customHeight="1" x14ac:dyDescent="0.35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3.5" customHeight="1" x14ac:dyDescent="0.35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3.5" customHeight="1" x14ac:dyDescent="0.35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3.5" customHeight="1" x14ac:dyDescent="0.35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3.5" customHeight="1" x14ac:dyDescent="0.35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3.5" customHeight="1" x14ac:dyDescent="0.3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3.5" customHeight="1" x14ac:dyDescent="0.35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3.5" customHeight="1" x14ac:dyDescent="0.35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3.5" customHeight="1" x14ac:dyDescent="0.35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3.5" customHeight="1" x14ac:dyDescent="0.35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3.5" customHeight="1" x14ac:dyDescent="0.35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3.5" customHeight="1" x14ac:dyDescent="0.35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3.5" customHeight="1" x14ac:dyDescent="0.35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3.5" customHeight="1" x14ac:dyDescent="0.35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3.5" customHeight="1" x14ac:dyDescent="0.35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3.5" customHeight="1" x14ac:dyDescent="0.3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3.5" customHeight="1" x14ac:dyDescent="0.35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3.5" customHeight="1" x14ac:dyDescent="0.35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3.5" customHeight="1" x14ac:dyDescent="0.35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3.5" customHeight="1" x14ac:dyDescent="0.35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3.5" customHeight="1" x14ac:dyDescent="0.35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3.5" customHeight="1" x14ac:dyDescent="0.35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3.5" customHeight="1" x14ac:dyDescent="0.35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3.5" customHeight="1" x14ac:dyDescent="0.35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3.5" customHeight="1" x14ac:dyDescent="0.35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3.5" customHeight="1" x14ac:dyDescent="0.3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3.5" customHeight="1" x14ac:dyDescent="0.35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3.5" customHeight="1" x14ac:dyDescent="0.35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3.5" customHeight="1" x14ac:dyDescent="0.35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3.5" customHeight="1" x14ac:dyDescent="0.35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3.5" customHeight="1" x14ac:dyDescent="0.35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3.5" customHeight="1" x14ac:dyDescent="0.35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</sheetData>
  <mergeCells count="7">
    <mergeCell ref="B69:G69"/>
    <mergeCell ref="B79:G79"/>
    <mergeCell ref="B3:G3"/>
    <mergeCell ref="B24:G24"/>
    <mergeCell ref="B33:G33"/>
    <mergeCell ref="B44:G44"/>
    <mergeCell ref="B64:G6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 Sutarjo</cp:lastModifiedBy>
  <dcterms:modified xsi:type="dcterms:W3CDTF">2025-01-15T21:59:33Z</dcterms:modified>
</cp:coreProperties>
</file>