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20" windowWidth="10605" windowHeight="12120" tabRatio="599" activeTab="0"/>
  </bookViews>
  <sheets>
    <sheet name="All Years Summary Sheet" sheetId="1" r:id="rId1"/>
    <sheet name="Yr 1 Other Direct Cost Detail" sheetId="2" r:id="rId2"/>
    <sheet name="Yr 1" sheetId="3" r:id="rId3"/>
    <sheet name="Yr 2" sheetId="4" r:id="rId4"/>
    <sheet name="Yr 3" sheetId="5" r:id="rId5"/>
    <sheet name="Yr 4" sheetId="6" r:id="rId6"/>
    <sheet name="Yr 5" sheetId="7" r:id="rId7"/>
  </sheets>
  <definedNames>
    <definedName name="_xlnm.Print_Area" localSheetId="2">'Yr 1'!$A$1:$M$86</definedName>
    <definedName name="_xlnm.Print_Area" localSheetId="3">'Yr 2'!$A$1:$M$86</definedName>
    <definedName name="_xlnm.Print_Area" localSheetId="4">'Yr 3'!$A$1:$M$86</definedName>
    <definedName name="_xlnm.Print_Area" localSheetId="5">'Yr 4'!$A$1:$M$86</definedName>
    <definedName name="_xlnm.Print_Area" localSheetId="6">'Yr 5'!$A$1:$M$86</definedName>
  </definedNames>
  <calcPr fullCalcOnLoad="1"/>
</workbook>
</file>

<file path=xl/comments1.xml><?xml version="1.0" encoding="utf-8"?>
<comments xmlns="http://schemas.openxmlformats.org/spreadsheetml/2006/main">
  <authors>
    <author>crujanuruks</author>
  </authors>
  <commentList>
    <comment ref="A1" authorId="0">
      <text>
        <r>
          <rPr>
            <b/>
            <sz val="8"/>
            <color indexed="10"/>
            <rFont val="Tahoma"/>
            <family val="2"/>
          </rPr>
          <t>HINT &amp; TIPS: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u val="single"/>
            <sz val="8"/>
            <color indexed="10"/>
            <rFont val="Tahoma"/>
            <family val="2"/>
          </rPr>
          <t>Enter data in YELLOW fields ONLY.</t>
        </r>
        <r>
          <rPr>
            <sz val="8"/>
            <color indexed="10"/>
            <rFont val="Tahoma"/>
            <family val="2"/>
          </rPr>
          <t xml:space="preserve">  All other fields should autocalculate, if applicable.
Summary Sheet will autocalculate based on individual Yr budgets.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Yr. 1 Other Direct Cost (ODC) Detail sheet is for internal calculating purposes only. Figures entered in Yr.1 ODC sheet will autopopulate Yrs. 1-5 with Yr. 2 row 2 escalation rate(s).</t>
        </r>
      </text>
    </comment>
  </commentList>
</comments>
</file>

<file path=xl/comments3.xml><?xml version="1.0" encoding="utf-8"?>
<comments xmlns="http://schemas.openxmlformats.org/spreadsheetml/2006/main">
  <authors>
    <author>crujanuruks</author>
  </authors>
  <commentList>
    <comment ref="N5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Standard University Rates</t>
        </r>
        <r>
          <rPr>
            <sz val="8"/>
            <rFont val="Tahoma"/>
            <family val="2"/>
          </rPr>
          <t xml:space="preserve">
http://www.research.ucla.edu/ocga/sr2/ben_rate.htm
</t>
        </r>
        <r>
          <rPr>
            <u val="single"/>
            <sz val="8"/>
            <rFont val="Tahoma"/>
            <family val="2"/>
          </rPr>
          <t>Commonly Used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ACADEMIC PERSONNEL</t>
        </r>
        <r>
          <rPr>
            <sz val="8"/>
            <rFont val="Tahoma"/>
            <family val="2"/>
          </rPr>
          <t xml:space="preserve">          
       July 1, 2013 – June 30, 2014     29%
       July 1, 2014 – June 30, 2015     31%
       July 1, 2015 – June 30, 2016     33%
       July 1, 2016 – June 30, 2017     35%
       July 1, 2017 –                             37%
</t>
        </r>
        <r>
          <rPr>
            <b/>
            <sz val="8"/>
            <rFont val="Tahoma"/>
            <family val="2"/>
          </rPr>
          <t>VISITING ACADEMIC TITLES 50-100%</t>
        </r>
        <r>
          <rPr>
            <sz val="8"/>
            <rFont val="Tahoma"/>
            <family val="2"/>
          </rPr>
          <t xml:space="preserve">     7.3%
</t>
        </r>
        <r>
          <rPr>
            <b/>
            <sz val="8"/>
            <rFont val="Tahoma"/>
            <family val="2"/>
          </rPr>
          <t>SUMMER EMPLOYMENT, 9 MONTH ACADEMIC EMPLOYEES</t>
        </r>
        <r>
          <rPr>
            <sz val="8"/>
            <rFont val="Tahoma"/>
            <family val="2"/>
          </rPr>
          <t xml:space="preserve">     12.7%
</t>
        </r>
        <r>
          <rPr>
            <b/>
            <sz val="8"/>
            <rFont val="Tahoma"/>
            <family val="2"/>
          </rPr>
          <t>STAFF PERSONNEL--CAREER</t>
        </r>
        <r>
          <rPr>
            <sz val="8"/>
            <rFont val="Tahoma"/>
            <family val="2"/>
          </rPr>
          <t xml:space="preserve">
       July 1, 2013 – June 30, 2014     36%
       July 1, 2014 – June 30, 2015     38%
       July 1, 2015 – June 30, 2016     40%
       July 1, 2016 – June 30, 2017     42%
       July 1, 2017 –                             44%
</t>
        </r>
        <r>
          <rPr>
            <b/>
            <sz val="8"/>
            <rFont val="Tahoma"/>
            <family val="2"/>
          </rPr>
          <t>STAFF PERSONNEL--LIMITED APPOINTMENT W/ CORE BENEFITS**</t>
        </r>
        <r>
          <rPr>
            <sz val="8"/>
            <rFont val="Tahoma"/>
            <family val="2"/>
          </rPr>
          <t xml:space="preserve">
     4.4%  
</t>
        </r>
        <r>
          <rPr>
            <b/>
            <sz val="8"/>
            <rFont val="Tahoma"/>
            <family val="2"/>
          </rPr>
          <t xml:space="preserve">STAFF PERSONNEL--LIMITED APPOINTMENT WITHOUT CORE BENEFITS§     </t>
        </r>
        <r>
          <rPr>
            <sz val="8"/>
            <rFont val="Tahoma"/>
            <family val="2"/>
          </rPr>
          <t xml:space="preserve">3.5%  
</t>
        </r>
        <r>
          <rPr>
            <b/>
            <sz val="8"/>
            <rFont val="Tahoma"/>
            <family val="2"/>
          </rPr>
          <t>POSTDOCTORAL SCHOLARS</t>
        </r>
        <r>
          <rPr>
            <sz val="8"/>
            <rFont val="Tahoma"/>
            <family val="2"/>
          </rPr>
          <t xml:space="preserve">     19%  
</t>
        </r>
        <r>
          <rPr>
            <b/>
            <sz val="8"/>
            <rFont val="Tahoma"/>
            <family val="2"/>
          </rPr>
          <t>UNDERGRADUATE AND GRADUATE STUDENTS, ACADEMIC YEAR
(Workers' Comp. only)</t>
        </r>
        <r>
          <rPr>
            <sz val="8"/>
            <rFont val="Tahoma"/>
            <family val="2"/>
          </rPr>
          <t xml:space="preserve">     1.3%  
</t>
        </r>
        <r>
          <rPr>
            <b/>
            <sz val="8"/>
            <rFont val="Tahoma"/>
            <family val="2"/>
          </rPr>
          <t xml:space="preserve">UNDERGRADUATE AND GRADUATE STUDENTS, SUMMER
(Workers' Comp., UI and Medicare)    </t>
        </r>
        <r>
          <rPr>
            <sz val="8"/>
            <rFont val="Tahoma"/>
            <family val="2"/>
          </rPr>
          <t xml:space="preserve"> 3.0%  
*This includes reinstatement of employer contributions in April 2010 at a level of 4%
** working more than 17.5 hrs/wk, excluding: students in casual restricted jobs or an academic title designated as student assistant; per diem, by agreement, and stipend only employees; and initial appointment of temporary for less than three months 
§ working less than 17.5 hrs/wk and agreement, stipend only, per diem, and temporary employees 
Proposed rates based on Regental guidance, April 2011 
</t>
        </r>
      </text>
    </comment>
    <comment ref="D1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http://grants.nih.gov/grants/policy/salcap_summary.htm</t>
        </r>
      </text>
    </comment>
  </commentList>
</comments>
</file>

<file path=xl/comments4.xml><?xml version="1.0" encoding="utf-8"?>
<comments xmlns="http://schemas.openxmlformats.org/spreadsheetml/2006/main">
  <authors>
    <author>crujanuruks</author>
  </authors>
  <commentList>
    <comment ref="C2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http://grants.nih.gov/grants/policy/salcap_summary.htm</t>
        </r>
      </text>
    </comment>
    <comment ref="G2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http://www.research.ucla.edu/ocga/sr2/salary.htm</t>
        </r>
      </text>
    </comment>
    <comment ref="N5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Standard University Rates</t>
        </r>
        <r>
          <rPr>
            <sz val="8"/>
            <rFont val="Tahoma"/>
            <family val="2"/>
          </rPr>
          <t xml:space="preserve">
http://www.research.ucla.edu/ocga/sr2/ben_rate.htm
</t>
        </r>
        <r>
          <rPr>
            <u val="single"/>
            <sz val="8"/>
            <rFont val="Tahoma"/>
            <family val="2"/>
          </rPr>
          <t>Commonly Used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ACADEMIC PERSONNEL</t>
        </r>
        <r>
          <rPr>
            <sz val="8"/>
            <rFont val="Tahoma"/>
            <family val="2"/>
          </rPr>
          <t xml:space="preserve">          
       July 1, 2013 – June 30, 2014     29%
       July 1, 2014 – June 30, 2015     31%
       July 1, 2015 – June 30, 2016     33%
       July 1, 2016 – June 30, 2017     35%
       July 1, 2017 –                             37%
</t>
        </r>
        <r>
          <rPr>
            <b/>
            <sz val="8"/>
            <rFont val="Tahoma"/>
            <family val="2"/>
          </rPr>
          <t>VISITING ACADEMIC TITLES 50-100%</t>
        </r>
        <r>
          <rPr>
            <sz val="8"/>
            <rFont val="Tahoma"/>
            <family val="2"/>
          </rPr>
          <t xml:space="preserve">     7.3%
</t>
        </r>
        <r>
          <rPr>
            <b/>
            <sz val="8"/>
            <rFont val="Tahoma"/>
            <family val="2"/>
          </rPr>
          <t>SUMMER EMPLOYMENT, 9 MONTH ACADEMIC EMPLOYEES</t>
        </r>
        <r>
          <rPr>
            <sz val="8"/>
            <rFont val="Tahoma"/>
            <family val="2"/>
          </rPr>
          <t xml:space="preserve">     12.7%
</t>
        </r>
        <r>
          <rPr>
            <b/>
            <sz val="8"/>
            <rFont val="Tahoma"/>
            <family val="2"/>
          </rPr>
          <t>STAFF PERSONNEL--CAREER</t>
        </r>
        <r>
          <rPr>
            <sz val="8"/>
            <rFont val="Tahoma"/>
            <family val="2"/>
          </rPr>
          <t xml:space="preserve">
       July 1, 2013 – June 30, 2014     36%
       July 1, 2014 – June 30, 2015     38%
       July 1, 2015 – June 30, 2016     40%
       July 1, 2016 – June 30, 2017     42%
       July 1, 2017 –                             44%
</t>
        </r>
        <r>
          <rPr>
            <b/>
            <sz val="8"/>
            <rFont val="Tahoma"/>
            <family val="2"/>
          </rPr>
          <t>STAFF PERSONNEL--LIMITED APPOINTMENT W/ CORE BENEFITS**</t>
        </r>
        <r>
          <rPr>
            <sz val="8"/>
            <rFont val="Tahoma"/>
            <family val="2"/>
          </rPr>
          <t xml:space="preserve">
     4.4%  
</t>
        </r>
        <r>
          <rPr>
            <b/>
            <sz val="8"/>
            <rFont val="Tahoma"/>
            <family val="2"/>
          </rPr>
          <t xml:space="preserve">STAFF PERSONNEL--LIMITED APPOINTMENT WITHOUT CORE BENEFITS§     </t>
        </r>
        <r>
          <rPr>
            <sz val="8"/>
            <rFont val="Tahoma"/>
            <family val="2"/>
          </rPr>
          <t xml:space="preserve">3.5%  
</t>
        </r>
        <r>
          <rPr>
            <b/>
            <sz val="8"/>
            <rFont val="Tahoma"/>
            <family val="2"/>
          </rPr>
          <t>POSTDOCTORAL SCHOLARS</t>
        </r>
        <r>
          <rPr>
            <sz val="8"/>
            <rFont val="Tahoma"/>
            <family val="2"/>
          </rPr>
          <t xml:space="preserve">     19%  
</t>
        </r>
        <r>
          <rPr>
            <b/>
            <sz val="8"/>
            <rFont val="Tahoma"/>
            <family val="2"/>
          </rPr>
          <t>UNDERGRADUATE AND GRADUATE STUDENTS, ACADEMIC YEAR
(Workers' Comp. only)</t>
        </r>
        <r>
          <rPr>
            <sz val="8"/>
            <rFont val="Tahoma"/>
            <family val="2"/>
          </rPr>
          <t xml:space="preserve">     1.3%  
</t>
        </r>
        <r>
          <rPr>
            <b/>
            <sz val="8"/>
            <rFont val="Tahoma"/>
            <family val="2"/>
          </rPr>
          <t xml:space="preserve">UNDERGRADUATE AND GRADUATE STUDENTS, SUMMER
(Workers' Comp., UI and Medicare)    </t>
        </r>
        <r>
          <rPr>
            <sz val="8"/>
            <rFont val="Tahoma"/>
            <family val="2"/>
          </rPr>
          <t xml:space="preserve"> 3.0%  
*This includes reinstatement of employer contributions in April 2010 at a level of 4%
** working more than 17.5 hrs/wk, excluding: students in casual restricted jobs or an academic title designated as student assistant; per diem, by agreement, and stipend only employees; and initial appointment of temporary for less than three months 
§ working less than 17.5 hrs/wk and agreement, stipend only, per diem, and temporary employees 
Proposed rates based on Regental guidance, April 2011 
</t>
        </r>
      </text>
    </comment>
  </commentList>
</comments>
</file>

<file path=xl/comments5.xml><?xml version="1.0" encoding="utf-8"?>
<comments xmlns="http://schemas.openxmlformats.org/spreadsheetml/2006/main">
  <authors>
    <author>crujanuruks</author>
  </authors>
  <commentList>
    <comment ref="C2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http://grants.nih.gov/grants/policy/salcap_summary.htm</t>
        </r>
      </text>
    </comment>
    <comment ref="G2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http://www.research.ucla.edu/ocga/sr2/salary.htm</t>
        </r>
      </text>
    </comment>
    <comment ref="N5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Standard University Rates</t>
        </r>
        <r>
          <rPr>
            <sz val="8"/>
            <rFont val="Tahoma"/>
            <family val="2"/>
          </rPr>
          <t xml:space="preserve">
http://www.research.ucla.edu/ocga/sr2/ben_rate.htm
</t>
        </r>
        <r>
          <rPr>
            <u val="single"/>
            <sz val="8"/>
            <rFont val="Tahoma"/>
            <family val="2"/>
          </rPr>
          <t>Commonly Used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ACADEMIC PERSONNEL</t>
        </r>
        <r>
          <rPr>
            <sz val="8"/>
            <rFont val="Tahoma"/>
            <family val="2"/>
          </rPr>
          <t xml:space="preserve">          
       July 1, 2013 – June 30, 2014     29%
       July 1, 2014 – June 30, 2015     31%
       July 1, 2015 – June 30, 2016     33%
       July 1, 2016 – June 30, 2017     35%
       July 1, 2017 –                             37%
</t>
        </r>
        <r>
          <rPr>
            <b/>
            <sz val="8"/>
            <rFont val="Tahoma"/>
            <family val="2"/>
          </rPr>
          <t>VISITING ACADEMIC TITLES 50-100%</t>
        </r>
        <r>
          <rPr>
            <sz val="8"/>
            <rFont val="Tahoma"/>
            <family val="2"/>
          </rPr>
          <t xml:space="preserve">     7.3%
</t>
        </r>
        <r>
          <rPr>
            <b/>
            <sz val="8"/>
            <rFont val="Tahoma"/>
            <family val="2"/>
          </rPr>
          <t>SUMMER EMPLOYMENT, 9 MONTH ACADEMIC EMPLOYEES</t>
        </r>
        <r>
          <rPr>
            <sz val="8"/>
            <rFont val="Tahoma"/>
            <family val="2"/>
          </rPr>
          <t xml:space="preserve">     12.7%
</t>
        </r>
        <r>
          <rPr>
            <b/>
            <sz val="8"/>
            <rFont val="Tahoma"/>
            <family val="2"/>
          </rPr>
          <t>STAFF PERSONNEL--CAREER</t>
        </r>
        <r>
          <rPr>
            <sz val="8"/>
            <rFont val="Tahoma"/>
            <family val="2"/>
          </rPr>
          <t xml:space="preserve">
       July 1, 2013 – June 30, 2014     36%
       July 1, 2014 – June 30, 2015     38%
       July 1, 2015 – June 30, 2016     40%
       July 1, 2016 – June 30, 2017     42%
       July 1, 2017 –                             44%
</t>
        </r>
        <r>
          <rPr>
            <b/>
            <sz val="8"/>
            <rFont val="Tahoma"/>
            <family val="2"/>
          </rPr>
          <t>STAFF PERSONNEL--LIMITED APPOINTMENT W/ CORE BENEFITS**</t>
        </r>
        <r>
          <rPr>
            <sz val="8"/>
            <rFont val="Tahoma"/>
            <family val="2"/>
          </rPr>
          <t xml:space="preserve">
     4.4%  
</t>
        </r>
        <r>
          <rPr>
            <b/>
            <sz val="8"/>
            <rFont val="Tahoma"/>
            <family val="2"/>
          </rPr>
          <t xml:space="preserve">STAFF PERSONNEL--LIMITED APPOINTMENT WITHOUT CORE BENEFITS§     </t>
        </r>
        <r>
          <rPr>
            <sz val="8"/>
            <rFont val="Tahoma"/>
            <family val="2"/>
          </rPr>
          <t xml:space="preserve">3.5%  
</t>
        </r>
        <r>
          <rPr>
            <b/>
            <sz val="8"/>
            <rFont val="Tahoma"/>
            <family val="2"/>
          </rPr>
          <t>POSTDOCTORAL SCHOLARS</t>
        </r>
        <r>
          <rPr>
            <sz val="8"/>
            <rFont val="Tahoma"/>
            <family val="2"/>
          </rPr>
          <t xml:space="preserve">     19%  
</t>
        </r>
        <r>
          <rPr>
            <b/>
            <sz val="8"/>
            <rFont val="Tahoma"/>
            <family val="2"/>
          </rPr>
          <t>UNDERGRADUATE AND GRADUATE STUDENTS, ACADEMIC YEAR
(Workers' Comp. only)</t>
        </r>
        <r>
          <rPr>
            <sz val="8"/>
            <rFont val="Tahoma"/>
            <family val="2"/>
          </rPr>
          <t xml:space="preserve">     1.3%  
</t>
        </r>
        <r>
          <rPr>
            <b/>
            <sz val="8"/>
            <rFont val="Tahoma"/>
            <family val="2"/>
          </rPr>
          <t xml:space="preserve">UNDERGRADUATE AND GRADUATE STUDENTS, SUMMER
(Workers' Comp., UI and Medicare)    </t>
        </r>
        <r>
          <rPr>
            <sz val="8"/>
            <rFont val="Tahoma"/>
            <family val="2"/>
          </rPr>
          <t xml:space="preserve"> 3.0%  
*This includes reinstatement of employer contributions in April 2010 at a level of 4%
** working more than 17.5 hrs/wk, excluding: students in casual restricted jobs or an academic title designated as student assistant; per diem, by agreement, and stipend only employees; and initial appointment of temporary for less than three months 
§ working less than 17.5 hrs/wk and agreement, stipend only, per diem, and temporary employees 
Proposed rates based on Regental guidance, April 2011 
</t>
        </r>
      </text>
    </comment>
  </commentList>
</comments>
</file>

<file path=xl/comments6.xml><?xml version="1.0" encoding="utf-8"?>
<comments xmlns="http://schemas.openxmlformats.org/spreadsheetml/2006/main">
  <authors>
    <author>crujanuruks</author>
  </authors>
  <commentList>
    <comment ref="C2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http://grants.nih.gov/grants/policy/salcap_summary.htm</t>
        </r>
      </text>
    </comment>
    <comment ref="G2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http://www.research.ucla.edu/ocga/sr2/salary.htm</t>
        </r>
      </text>
    </comment>
    <comment ref="N5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Standard University Rates</t>
        </r>
        <r>
          <rPr>
            <sz val="8"/>
            <rFont val="Tahoma"/>
            <family val="2"/>
          </rPr>
          <t xml:space="preserve">
http://www.research.ucla.edu/ocga/sr2/ben_rate.htm
</t>
        </r>
        <r>
          <rPr>
            <u val="single"/>
            <sz val="8"/>
            <rFont val="Tahoma"/>
            <family val="2"/>
          </rPr>
          <t>Commonly Used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ACADEMIC PERSONNEL</t>
        </r>
        <r>
          <rPr>
            <sz val="8"/>
            <rFont val="Tahoma"/>
            <family val="2"/>
          </rPr>
          <t xml:space="preserve">          
       July 1, 2013 – June 30, 2014     29%
       July 1, 2014 – June 30, 2015     31%
       July 1, 2015 – June 30, 2016     33%
       July 1, 2016 – June 30, 2017     35%
       July 1, 2017 –                             37%
</t>
        </r>
        <r>
          <rPr>
            <b/>
            <sz val="8"/>
            <rFont val="Tahoma"/>
            <family val="2"/>
          </rPr>
          <t>VISITING ACADEMIC TITLES 50-100%</t>
        </r>
        <r>
          <rPr>
            <sz val="8"/>
            <rFont val="Tahoma"/>
            <family val="2"/>
          </rPr>
          <t xml:space="preserve">     7.3%
</t>
        </r>
        <r>
          <rPr>
            <b/>
            <sz val="8"/>
            <rFont val="Tahoma"/>
            <family val="2"/>
          </rPr>
          <t>SUMMER EMPLOYMENT, 9 MONTH ACADEMIC EMPLOYEES</t>
        </r>
        <r>
          <rPr>
            <sz val="8"/>
            <rFont val="Tahoma"/>
            <family val="2"/>
          </rPr>
          <t xml:space="preserve">     12.7%
</t>
        </r>
        <r>
          <rPr>
            <b/>
            <sz val="8"/>
            <rFont val="Tahoma"/>
            <family val="2"/>
          </rPr>
          <t>STAFF PERSONNEL--CAREER</t>
        </r>
        <r>
          <rPr>
            <sz val="8"/>
            <rFont val="Tahoma"/>
            <family val="2"/>
          </rPr>
          <t xml:space="preserve">
       July 1, 2013 – June 30, 2014     36%
       July 1, 2014 – June 30, 2015     38%
       July 1, 2015 – June 30, 2016     40%
       July 1, 2016 – June 30, 2017     42%
       July 1, 2017 –                             44%
</t>
        </r>
        <r>
          <rPr>
            <b/>
            <sz val="8"/>
            <rFont val="Tahoma"/>
            <family val="2"/>
          </rPr>
          <t>STAFF PERSONNEL--LIMITED APPOINTMENT W/ CORE BENEFITS**</t>
        </r>
        <r>
          <rPr>
            <sz val="8"/>
            <rFont val="Tahoma"/>
            <family val="2"/>
          </rPr>
          <t xml:space="preserve">
     4.4%  
</t>
        </r>
        <r>
          <rPr>
            <b/>
            <sz val="8"/>
            <rFont val="Tahoma"/>
            <family val="2"/>
          </rPr>
          <t xml:space="preserve">STAFF PERSONNEL--LIMITED APPOINTMENT WITHOUT CORE BENEFITS§     </t>
        </r>
        <r>
          <rPr>
            <sz val="8"/>
            <rFont val="Tahoma"/>
            <family val="2"/>
          </rPr>
          <t xml:space="preserve">3.5%  
</t>
        </r>
        <r>
          <rPr>
            <b/>
            <sz val="8"/>
            <rFont val="Tahoma"/>
            <family val="2"/>
          </rPr>
          <t>POSTDOCTORAL SCHOLARS</t>
        </r>
        <r>
          <rPr>
            <sz val="8"/>
            <rFont val="Tahoma"/>
            <family val="2"/>
          </rPr>
          <t xml:space="preserve">     19%  
</t>
        </r>
        <r>
          <rPr>
            <b/>
            <sz val="8"/>
            <rFont val="Tahoma"/>
            <family val="2"/>
          </rPr>
          <t>UNDERGRADUATE AND GRADUATE STUDENTS, ACADEMIC YEAR
(Workers' Comp. only)</t>
        </r>
        <r>
          <rPr>
            <sz val="8"/>
            <rFont val="Tahoma"/>
            <family val="2"/>
          </rPr>
          <t xml:space="preserve">     1.3%  
</t>
        </r>
        <r>
          <rPr>
            <b/>
            <sz val="8"/>
            <rFont val="Tahoma"/>
            <family val="2"/>
          </rPr>
          <t xml:space="preserve">UNDERGRADUATE AND GRADUATE STUDENTS, SUMMER
(Workers' Comp., UI and Medicare)    </t>
        </r>
        <r>
          <rPr>
            <sz val="8"/>
            <rFont val="Tahoma"/>
            <family val="2"/>
          </rPr>
          <t xml:space="preserve"> 3.0%  
*This includes reinstatement of employer contributions in April 2010 at a level of 4%
** working more than 17.5 hrs/wk, excluding: students in casual restricted jobs or an academic title designated as student assistant; per diem, by agreement, and stipend only employees; and initial appointment of temporary for less than three months 
§ working less than 17.5 hrs/wk and agreement, stipend only, per diem, and temporary employees 
Proposed rates based on Regental guidance, April 2011 
</t>
        </r>
      </text>
    </comment>
  </commentList>
</comments>
</file>

<file path=xl/comments7.xml><?xml version="1.0" encoding="utf-8"?>
<comments xmlns="http://schemas.openxmlformats.org/spreadsheetml/2006/main">
  <authors>
    <author>crujanuruks</author>
  </authors>
  <commentList>
    <comment ref="C2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http://grants.nih.gov/grants/policy/salcap_summary.htm</t>
        </r>
      </text>
    </comment>
    <comment ref="G2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http://www.research.ucla.edu/ocga/sr2/salary.htm</t>
        </r>
      </text>
    </comment>
    <comment ref="N5" authorId="0">
      <text>
        <r>
          <rPr>
            <b/>
            <sz val="8"/>
            <rFont val="Tahoma"/>
            <family val="2"/>
          </rPr>
          <t>crujanuruks: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Standard University Rates</t>
        </r>
        <r>
          <rPr>
            <sz val="8"/>
            <rFont val="Tahoma"/>
            <family val="2"/>
          </rPr>
          <t xml:space="preserve">
http://www.research.ucla.edu/ocga/sr2/ben_rate.htm
</t>
        </r>
        <r>
          <rPr>
            <u val="single"/>
            <sz val="8"/>
            <rFont val="Tahoma"/>
            <family val="2"/>
          </rPr>
          <t>Commonly Used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ACADEMIC PERSONNEL</t>
        </r>
        <r>
          <rPr>
            <sz val="8"/>
            <rFont val="Tahoma"/>
            <family val="2"/>
          </rPr>
          <t xml:space="preserve">          
       July 1, 2013 – June 30, 2014     29%
       July 1, 2014 – June 30, 2015     31%
       July 1, 2015 – June 30, 2016     33%
       July 1, 2016 – June 30, 2017     35%
       July 1, 2017 –                             37%
</t>
        </r>
        <r>
          <rPr>
            <b/>
            <sz val="8"/>
            <rFont val="Tahoma"/>
            <family val="2"/>
          </rPr>
          <t>VISITING ACADEMIC TITLES 50-100%</t>
        </r>
        <r>
          <rPr>
            <sz val="8"/>
            <rFont val="Tahoma"/>
            <family val="2"/>
          </rPr>
          <t xml:space="preserve">     7.3%
</t>
        </r>
        <r>
          <rPr>
            <b/>
            <sz val="8"/>
            <rFont val="Tahoma"/>
            <family val="2"/>
          </rPr>
          <t>SUMMER EMPLOYMENT, 9 MONTH ACADEMIC EMPLOYEES</t>
        </r>
        <r>
          <rPr>
            <sz val="8"/>
            <rFont val="Tahoma"/>
            <family val="2"/>
          </rPr>
          <t xml:space="preserve">     12.7%
</t>
        </r>
        <r>
          <rPr>
            <b/>
            <sz val="8"/>
            <rFont val="Tahoma"/>
            <family val="2"/>
          </rPr>
          <t>STAFF PERSONNEL--CAREER</t>
        </r>
        <r>
          <rPr>
            <sz val="8"/>
            <rFont val="Tahoma"/>
            <family val="2"/>
          </rPr>
          <t xml:space="preserve">
       July 1, 2013 – June 30, 2014     36%
       July 1, 2014 – June 30, 2015     38%
       July 1, 2015 – June 30, 2016     40%
       July 1, 2016 – June 30, 2017     42%
       July 1, 2017 –                             44%
</t>
        </r>
        <r>
          <rPr>
            <b/>
            <sz val="8"/>
            <rFont val="Tahoma"/>
            <family val="2"/>
          </rPr>
          <t>STAFF PERSONNEL--LIMITED APPOINTMENT W/ CORE BENEFITS**</t>
        </r>
        <r>
          <rPr>
            <sz val="8"/>
            <rFont val="Tahoma"/>
            <family val="2"/>
          </rPr>
          <t xml:space="preserve">
     4.4%  
</t>
        </r>
        <r>
          <rPr>
            <b/>
            <sz val="8"/>
            <rFont val="Tahoma"/>
            <family val="2"/>
          </rPr>
          <t xml:space="preserve">STAFF PERSONNEL--LIMITED APPOINTMENT WITHOUT CORE BENEFITS§     </t>
        </r>
        <r>
          <rPr>
            <sz val="8"/>
            <rFont val="Tahoma"/>
            <family val="2"/>
          </rPr>
          <t xml:space="preserve">3.5%  
</t>
        </r>
        <r>
          <rPr>
            <b/>
            <sz val="8"/>
            <rFont val="Tahoma"/>
            <family val="2"/>
          </rPr>
          <t>POSTDOCTORAL SCHOLARS</t>
        </r>
        <r>
          <rPr>
            <sz val="8"/>
            <rFont val="Tahoma"/>
            <family val="2"/>
          </rPr>
          <t xml:space="preserve">     19%  
</t>
        </r>
        <r>
          <rPr>
            <b/>
            <sz val="8"/>
            <rFont val="Tahoma"/>
            <family val="2"/>
          </rPr>
          <t>UNDERGRADUATE AND GRADUATE STUDENTS, ACADEMIC YEAR
(Workers' Comp. only)</t>
        </r>
        <r>
          <rPr>
            <sz val="8"/>
            <rFont val="Tahoma"/>
            <family val="2"/>
          </rPr>
          <t xml:space="preserve">     1.3%  
</t>
        </r>
        <r>
          <rPr>
            <b/>
            <sz val="8"/>
            <rFont val="Tahoma"/>
            <family val="2"/>
          </rPr>
          <t xml:space="preserve">UNDERGRADUATE AND GRADUATE STUDENTS, SUMMER
(Workers' Comp., UI and Medicare)    </t>
        </r>
        <r>
          <rPr>
            <sz val="8"/>
            <rFont val="Tahoma"/>
            <family val="2"/>
          </rPr>
          <t xml:space="preserve"> 3.0%  
*This includes reinstatement of employer contributions in April 2010 at a level of 4%
** working more than 17.5 hrs/wk, excluding: students in casual restricted jobs or an academic title designated as student assistant; per diem, by agreement, and stipend only employees; and initial appointment of temporary for less than three months 
§ working less than 17.5 hrs/wk and agreement, stipend only, per diem, and temporary employees 
Proposed rates based on Regental guidance, April 2011 
</t>
        </r>
      </text>
    </comment>
  </commentList>
</comments>
</file>

<file path=xl/sharedStrings.xml><?xml version="1.0" encoding="utf-8"?>
<sst xmlns="http://schemas.openxmlformats.org/spreadsheetml/2006/main" count="539" uniqueCount="129">
  <si>
    <t>A.  Senior/Key Person</t>
  </si>
  <si>
    <t>Name</t>
  </si>
  <si>
    <t>Project Role</t>
  </si>
  <si>
    <t>Funds Requested</t>
  </si>
  <si>
    <t>Total Funds requested for all Senior Key Persons in the attached file</t>
  </si>
  <si>
    <t>B. Other Personnel</t>
  </si>
  <si>
    <t>Number of personnel</t>
  </si>
  <si>
    <t>Post Doctoral Associates</t>
  </si>
  <si>
    <t>Graduate Students</t>
  </si>
  <si>
    <t>Undergraduate Students</t>
  </si>
  <si>
    <t>Secretarial/Clerical</t>
  </si>
  <si>
    <t>Total Number Other Personnel</t>
  </si>
  <si>
    <t>Total Other Personnel</t>
  </si>
  <si>
    <t>Total Salary, Wages and Fringe Benefits (A+B)</t>
  </si>
  <si>
    <t>Equipment item</t>
  </si>
  <si>
    <t>Total Equipment</t>
  </si>
  <si>
    <t>D.  Travel</t>
  </si>
  <si>
    <t>Domestic Travel Costs (Incl. Canada, Mexico &amp; U.S. Possessions)</t>
  </si>
  <si>
    <t>Foreign Travel Costs</t>
  </si>
  <si>
    <t>Total Travel Cost</t>
  </si>
  <si>
    <t>E.  Participant/Trainee Support Costs</t>
  </si>
  <si>
    <t>Tuition/Fees/Health Insurance</t>
  </si>
  <si>
    <t>Stipends</t>
  </si>
  <si>
    <t>Travel</t>
  </si>
  <si>
    <t>Subsistence</t>
  </si>
  <si>
    <t>Other</t>
  </si>
  <si>
    <t>Number of Participants/Trainees</t>
  </si>
  <si>
    <t>Total Participant/Trainee Support Costs</t>
  </si>
  <si>
    <t>F.  Other Direct Costs</t>
  </si>
  <si>
    <t>Materials &amp; Supplies</t>
  </si>
  <si>
    <t>Publication Costs</t>
  </si>
  <si>
    <t>Consultant Services</t>
  </si>
  <si>
    <t>ADP/Computer Services</t>
  </si>
  <si>
    <t>Equipment of Facility Rental/User Fees</t>
  </si>
  <si>
    <t>Total Other Direct Costs</t>
  </si>
  <si>
    <t>G.  Direct Costs</t>
  </si>
  <si>
    <t>Total Direct Costs (A thru F)</t>
  </si>
  <si>
    <t>H.  Indirect Costs</t>
  </si>
  <si>
    <t>Indirect Cost Type</t>
  </si>
  <si>
    <t>Indirect Cost Rate (%)</t>
  </si>
  <si>
    <t>Indirect Cost Base</t>
  </si>
  <si>
    <t>Total Indirect Costs</t>
  </si>
  <si>
    <t>I.  Total Direct and Indirect Costs</t>
  </si>
  <si>
    <t>Total Direct and Indirect Institutional Costs (G + H)</t>
  </si>
  <si>
    <t>J.  Fee</t>
  </si>
  <si>
    <t>Subawards/Consortium/Contractual Costs</t>
  </si>
  <si>
    <t>YEAR 01:  RESEARCH RELATED</t>
  </si>
  <si>
    <t>Technology Infrastructure Fee</t>
  </si>
  <si>
    <t>YEAR 02:  RESEARCH RELATED</t>
  </si>
  <si>
    <t>YEAR 03:  RESEARCH RELATED</t>
  </si>
  <si>
    <t>YEAR 04:  RESEARCH RELATED</t>
  </si>
  <si>
    <t>YEAR 05:  RESEARCH RELATED</t>
  </si>
  <si>
    <t>YEAR 1</t>
  </si>
  <si>
    <t>YEAR 2</t>
  </si>
  <si>
    <t>YEAR 3</t>
  </si>
  <si>
    <t>YEAR 4</t>
  </si>
  <si>
    <t>YEAR 5</t>
  </si>
  <si>
    <t>TOTAL</t>
  </si>
  <si>
    <t xml:space="preserve">DIRECT COSTS (UCLA DC + SUBAWARDS DC):  </t>
  </si>
  <si>
    <t xml:space="preserve">SUBAWARD F&amp;A:  </t>
  </si>
  <si>
    <t xml:space="preserve">TOTAL DIRECT COSTS:  </t>
  </si>
  <si>
    <t xml:space="preserve">UCLA F&amp;A BASE:  </t>
  </si>
  <si>
    <t xml:space="preserve">F&amp;A RATE:  </t>
  </si>
  <si>
    <t xml:space="preserve">F&amp;A:  </t>
  </si>
  <si>
    <t xml:space="preserve">TOTAL COSTS:  </t>
  </si>
  <si>
    <t>Exclusions from F&amp;A base:</t>
  </si>
  <si>
    <t>Subawards - populate totals here:</t>
  </si>
  <si>
    <t>Total funds requested for all equipment listed in the attached file</t>
  </si>
  <si>
    <t>Subaward Total Costs</t>
  </si>
  <si>
    <t>Subaward F&amp;A Costs</t>
  </si>
  <si>
    <t>Subaward Direct Costs</t>
  </si>
  <si>
    <t xml:space="preserve"> </t>
  </si>
  <si>
    <t xml:space="preserve">Publication Costs: Charges related to publishing papers </t>
  </si>
  <si>
    <t>Alterations and Renovations: Renovations for power source for centrifuge</t>
  </si>
  <si>
    <t>Alterations and Renovations: Alternations for power source for centrifuge</t>
  </si>
  <si>
    <t>PD/PI</t>
  </si>
  <si>
    <t>Benefit Rate</t>
  </si>
  <si>
    <t>Requested Salary</t>
  </si>
  <si>
    <t>Fringe Benefits</t>
  </si>
  <si>
    <t>Cal. Mons</t>
  </si>
  <si>
    <t>Acad. Mons</t>
  </si>
  <si>
    <t>Sum. Mons</t>
  </si>
  <si>
    <t>In-Kind Effort</t>
  </si>
  <si>
    <t>Acad. Salary</t>
  </si>
  <si>
    <t>Sum. Salary</t>
  </si>
  <si>
    <t>Quantity</t>
  </si>
  <si>
    <t>Per Unit Cost</t>
  </si>
  <si>
    <t>Total</t>
  </si>
  <si>
    <t>Subtotal Materials &amp; Supplies</t>
  </si>
  <si>
    <t>Subtotal Consultant Costs</t>
  </si>
  <si>
    <t>Description</t>
  </si>
  <si>
    <t>Subtotal Subawards/Consortium/Contractual Costs</t>
  </si>
  <si>
    <t>Subtotal</t>
  </si>
  <si>
    <t>GSR fee remissions (if applicable)</t>
  </si>
  <si>
    <t>Animal Expenses</t>
  </si>
  <si>
    <t>Research On Campus</t>
  </si>
  <si>
    <t>Instruction Off Campus</t>
  </si>
  <si>
    <t>Instruction On Campus</t>
  </si>
  <si>
    <t>Research Off Campus</t>
  </si>
  <si>
    <t>NIH Research_Training</t>
  </si>
  <si>
    <t>Other Sponsored Activities On Campus</t>
  </si>
  <si>
    <t>DHHS, Wallace Chan, 415-437-7820</t>
  </si>
  <si>
    <t>Cal. Effort</t>
  </si>
  <si>
    <t>Base/Cal. Salary</t>
  </si>
  <si>
    <t xml:space="preserve">   &gt; Allocated IDC Base</t>
  </si>
  <si>
    <t>Total Subaward Direct Costs</t>
  </si>
  <si>
    <t>Space Rental Costs:</t>
  </si>
  <si>
    <t>GSR Remission Fees:</t>
  </si>
  <si>
    <t>YEAR 01:  F. OTHER DIRECT COSTS BREAKDOWN</t>
  </si>
  <si>
    <t>Payroll Escalation Rate</t>
  </si>
  <si>
    <t>Non-Payroll Escalation Rate</t>
  </si>
  <si>
    <t>NIH Cap</t>
  </si>
  <si>
    <t>Buget Period:</t>
  </si>
  <si>
    <t>Target numbers for staying within $500,000/year</t>
  </si>
  <si>
    <t>Equipment:</t>
  </si>
  <si>
    <t>PI:  Bruin, Joseph</t>
  </si>
  <si>
    <t>C.  Equipment Description: List items &amp; dollar amount for each item exceeding $5,000</t>
  </si>
  <si>
    <t>Subaward #1</t>
  </si>
  <si>
    <t>Subaward #2</t>
  </si>
  <si>
    <t>Subaward #3</t>
  </si>
  <si>
    <t>Subaward #4</t>
  </si>
  <si>
    <t>Subaward #5</t>
  </si>
  <si>
    <t>Total Subaward Total Costs</t>
  </si>
  <si>
    <t>Total Subaward F&amp;A Costs</t>
  </si>
  <si>
    <t>Total Subaward Costs Allocated to IDC Base</t>
  </si>
  <si>
    <t>*Only 1st $25,000 is subject to MTDC F&amp;A.  Enter up to $25,000 for the each subward according to the yearly budget.</t>
  </si>
  <si>
    <r>
      <t>Subaward Costs Allocated to IDC Base</t>
    </r>
    <r>
      <rPr>
        <b/>
        <sz val="10"/>
        <color indexed="10"/>
        <rFont val="Arial"/>
        <family val="2"/>
      </rPr>
      <t>*</t>
    </r>
  </si>
  <si>
    <t>Total per subaward line should NOT exceed $25,000</t>
  </si>
  <si>
    <t>Subaward (see details below)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</si>
</sst>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mm/dd/yy"/>
    <numFmt numFmtId="169" formatCode="_(* #,##0_);_(* \(#,##0\);_(\ \ \ \-_);_(@_)"/>
    <numFmt numFmtId="170" formatCode="0.0%"/>
    <numFmt numFmtId="171" formatCode="_(&quot;$&quot;* #,##0_);_(&quot;$&quot;* \(#,##0\);_(&quot;$&quot;* &quot;-&quot;??_);_(@_)"/>
    <numFmt numFmtId="172" formatCode="#,##0.;\(#,##0.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_);\(0.00\)"/>
    <numFmt numFmtId="178" formatCode="&quot;$&quot;#,##0"/>
    <numFmt numFmtId="179" formatCode="[$-409]dddd\,\ mmmm\ dd\,\ yyyy"/>
    <numFmt numFmtId="180" formatCode="0;\-0;;@\ "/>
  </numFmts>
  <fonts count="5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11"/>
      <color indexed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u val="single"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0" fillId="0" borderId="0" xfId="4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right"/>
    </xf>
    <xf numFmtId="165" fontId="0" fillId="0" borderId="10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 horizontal="right"/>
    </xf>
    <xf numFmtId="165" fontId="0" fillId="0" borderId="10" xfId="42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42" applyNumberFormat="1" applyFont="1" applyFill="1" applyAlignment="1">
      <alignment horizontal="center"/>
    </xf>
    <xf numFmtId="0" fontId="4" fillId="0" borderId="0" xfId="0" applyFont="1" applyAlignment="1">
      <alignment/>
    </xf>
    <xf numFmtId="165" fontId="2" fillId="33" borderId="0" xfId="42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165" fontId="0" fillId="33" borderId="0" xfId="42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1" fontId="0" fillId="0" borderId="0" xfId="0" applyNumberFormat="1" applyAlignment="1">
      <alignment/>
    </xf>
    <xf numFmtId="165" fontId="0" fillId="33" borderId="0" xfId="42" applyNumberFormat="1" applyFill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3" fontId="2" fillId="33" borderId="0" xfId="42" applyNumberFormat="1" applyFont="1" applyFill="1" applyAlignment="1">
      <alignment/>
    </xf>
    <xf numFmtId="2" fontId="2" fillId="33" borderId="0" xfId="42" applyNumberFormat="1" applyFont="1" applyFill="1" applyAlignment="1">
      <alignment/>
    </xf>
    <xf numFmtId="10" fontId="2" fillId="33" borderId="0" xfId="59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177" fontId="2" fillId="33" borderId="0" xfId="42" applyNumberFormat="1" applyFont="1" applyFill="1" applyAlignment="1">
      <alignment/>
    </xf>
    <xf numFmtId="41" fontId="2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165" fontId="2" fillId="0" borderId="0" xfId="42" applyNumberFormat="1" applyFont="1" applyAlignment="1">
      <alignment horizontal="right"/>
    </xf>
    <xf numFmtId="165" fontId="1" fillId="0" borderId="0" xfId="42" applyNumberFormat="1" applyFont="1" applyAlignment="1">
      <alignment horizontal="right"/>
    </xf>
    <xf numFmtId="165" fontId="1" fillId="0" borderId="0" xfId="42" applyNumberFormat="1" applyFont="1" applyAlignment="1">
      <alignment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5" fontId="1" fillId="0" borderId="10" xfId="42" applyNumberFormat="1" applyFont="1" applyBorder="1" applyAlignment="1">
      <alignment/>
    </xf>
    <xf numFmtId="165" fontId="1" fillId="0" borderId="0" xfId="0" applyNumberFormat="1" applyFont="1" applyAlignment="1">
      <alignment horizontal="right"/>
    </xf>
    <xf numFmtId="0" fontId="2" fillId="33" borderId="0" xfId="0" applyFont="1" applyFill="1" applyAlignment="1">
      <alignment shrinkToFit="1"/>
    </xf>
    <xf numFmtId="1" fontId="2" fillId="33" borderId="0" xfId="0" applyNumberFormat="1" applyFont="1" applyFill="1" applyAlignment="1">
      <alignment horizontal="center"/>
    </xf>
    <xf numFmtId="9" fontId="2" fillId="0" borderId="0" xfId="0" applyNumberFormat="1" applyFont="1" applyAlignment="1">
      <alignment/>
    </xf>
    <xf numFmtId="41" fontId="2" fillId="33" borderId="0" xfId="42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33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2" fillId="33" borderId="0" xfId="0" applyNumberFormat="1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42" applyNumberFormat="1" applyFont="1" applyAlignment="1">
      <alignment/>
    </xf>
    <xf numFmtId="3" fontId="2" fillId="33" borderId="0" xfId="42" applyNumberFormat="1" applyFont="1" applyFill="1" applyAlignment="1">
      <alignment vertical="top"/>
    </xf>
    <xf numFmtId="3" fontId="1" fillId="0" borderId="10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2" fillId="33" borderId="0" xfId="42" applyNumberFormat="1" applyFont="1" applyFill="1" applyAlignment="1">
      <alignment/>
    </xf>
    <xf numFmtId="3" fontId="2" fillId="0" borderId="12" xfId="42" applyNumberFormat="1" applyFont="1" applyBorder="1" applyAlignment="1">
      <alignment/>
    </xf>
    <xf numFmtId="3" fontId="2" fillId="0" borderId="0" xfId="42" applyNumberFormat="1" applyFont="1" applyFill="1" applyBorder="1" applyAlignment="1">
      <alignment/>
    </xf>
    <xf numFmtId="3" fontId="2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33" borderId="10" xfId="42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2" fillId="0" borderId="0" xfId="42" applyNumberFormat="1" applyFont="1" applyFill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65" fontId="4" fillId="0" borderId="0" xfId="42" applyNumberFormat="1" applyFont="1" applyAlignment="1">
      <alignment horizontal="center"/>
    </xf>
    <xf numFmtId="165" fontId="4" fillId="0" borderId="0" xfId="42" applyNumberFormat="1" applyFont="1" applyAlignment="1">
      <alignment/>
    </xf>
    <xf numFmtId="165" fontId="4" fillId="34" borderId="0" xfId="42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9" fontId="10" fillId="0" borderId="0" xfId="0" applyNumberFormat="1" applyFont="1" applyAlignment="1">
      <alignment/>
    </xf>
    <xf numFmtId="178" fontId="2" fillId="0" borderId="0" xfId="0" applyNumberFormat="1" applyFont="1" applyAlignment="1">
      <alignment shrinkToFi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14" fontId="2" fillId="0" borderId="13" xfId="0" applyNumberFormat="1" applyFont="1" applyFill="1" applyBorder="1" applyAlignment="1">
      <alignment/>
    </xf>
    <xf numFmtId="14" fontId="2" fillId="0" borderId="13" xfId="0" applyNumberFormat="1" applyFont="1" applyFill="1" applyBorder="1" applyAlignment="1">
      <alignment horizontal="right"/>
    </xf>
    <xf numFmtId="14" fontId="2" fillId="33" borderId="13" xfId="0" applyNumberFormat="1" applyFont="1" applyFill="1" applyBorder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42" applyNumberFormat="1" applyFont="1" applyAlignment="1">
      <alignment horizontal="right"/>
    </xf>
    <xf numFmtId="165" fontId="4" fillId="0" borderId="0" xfId="42" applyNumberFormat="1" applyFont="1" applyFill="1" applyAlignment="1">
      <alignment horizontal="center"/>
    </xf>
    <xf numFmtId="9" fontId="0" fillId="33" borderId="0" xfId="59" applyFont="1" applyFill="1" applyAlignment="1">
      <alignment horizontal="right"/>
    </xf>
    <xf numFmtId="0" fontId="2" fillId="0" borderId="0" xfId="0" applyFont="1" applyAlignment="1">
      <alignment horizontal="right"/>
    </xf>
    <xf numFmtId="178" fontId="2" fillId="33" borderId="13" xfId="0" applyNumberFormat="1" applyFont="1" applyFill="1" applyBorder="1" applyAlignment="1">
      <alignment shrinkToFit="1"/>
    </xf>
    <xf numFmtId="0" fontId="4" fillId="33" borderId="10" xfId="0" applyFont="1" applyFill="1" applyBorder="1" applyAlignment="1">
      <alignment/>
    </xf>
    <xf numFmtId="0" fontId="4" fillId="35" borderId="0" xfId="0" applyFont="1" applyFill="1" applyAlignment="1">
      <alignment horizontal="right"/>
    </xf>
    <xf numFmtId="165" fontId="0" fillId="35" borderId="0" xfId="42" applyNumberFormat="1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2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9" fontId="9" fillId="33" borderId="0" xfId="0" applyNumberFormat="1" applyFont="1" applyFill="1" applyAlignment="1">
      <alignment/>
    </xf>
    <xf numFmtId="9" fontId="10" fillId="33" borderId="0" xfId="0" applyNumberFormat="1" applyFont="1" applyFill="1" applyAlignment="1">
      <alignment/>
    </xf>
    <xf numFmtId="177" fontId="2" fillId="0" borderId="0" xfId="42" applyNumberFormat="1" applyFont="1" applyFill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165" fontId="15" fillId="0" borderId="0" xfId="42" applyNumberFormat="1" applyFont="1" applyAlignment="1">
      <alignment horizontal="right"/>
    </xf>
    <xf numFmtId="165" fontId="15" fillId="0" borderId="0" xfId="42" applyNumberFormat="1" applyFont="1" applyFill="1" applyAlignment="1">
      <alignment horizontal="center"/>
    </xf>
    <xf numFmtId="165" fontId="4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2" fillId="0" borderId="10" xfId="0" applyFont="1" applyBorder="1" applyAlignment="1">
      <alignment wrapText="1"/>
    </xf>
    <xf numFmtId="9" fontId="7" fillId="33" borderId="12" xfId="59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1" max="1" width="44.8515625" style="0" customWidth="1"/>
    <col min="2" max="7" width="15.7109375" style="32" customWidth="1"/>
  </cols>
  <sheetData>
    <row r="1" spans="1:7" ht="12.75">
      <c r="A1" s="132" t="s">
        <v>115</v>
      </c>
      <c r="B1" s="25" t="s">
        <v>52</v>
      </c>
      <c r="C1" s="25" t="s">
        <v>53</v>
      </c>
      <c r="D1" s="25" t="s">
        <v>54</v>
      </c>
      <c r="E1" s="25" t="s">
        <v>55</v>
      </c>
      <c r="F1" s="25" t="s">
        <v>56</v>
      </c>
      <c r="G1" s="25" t="s">
        <v>57</v>
      </c>
    </row>
    <row r="2" spans="1:7" ht="12.75">
      <c r="A2" s="20"/>
      <c r="B2" s="26"/>
      <c r="C2" s="26"/>
      <c r="D2" s="26"/>
      <c r="E2" s="26"/>
      <c r="F2" s="26"/>
      <c r="G2" s="26"/>
    </row>
    <row r="3" spans="1:7" ht="12.75">
      <c r="A3" s="133" t="s">
        <v>58</v>
      </c>
      <c r="B3" s="134">
        <f>'Yr 1'!I70-'Yr 1'!I59+'All Years Summary Sheet'!B34</f>
        <v>0</v>
      </c>
      <c r="C3" s="134">
        <f>'Yr 2'!I70-'Yr 2'!I59+'All Years Summary Sheet'!C34</f>
        <v>0</v>
      </c>
      <c r="D3" s="134">
        <f>'Yr 3'!I70-'Yr 3'!I59+'All Years Summary Sheet'!D34</f>
        <v>0</v>
      </c>
      <c r="E3" s="134">
        <f>'Yr 4'!I70-'Yr 4'!I59+'All Years Summary Sheet'!E34</f>
        <v>0</v>
      </c>
      <c r="F3" s="134">
        <f>'Yr 5'!I70-'Yr 5'!I59+'All Years Summary Sheet'!F34</f>
        <v>0</v>
      </c>
      <c r="G3" s="134">
        <f>SUM(B3:F3)</f>
        <v>0</v>
      </c>
    </row>
    <row r="4" spans="1:7" ht="12.75">
      <c r="A4" s="27" t="s">
        <v>59</v>
      </c>
      <c r="B4" s="28">
        <f>B42</f>
        <v>0</v>
      </c>
      <c r="C4" s="28">
        <f>C42</f>
        <v>0</v>
      </c>
      <c r="D4" s="28">
        <f>D42</f>
        <v>0</v>
      </c>
      <c r="E4" s="28">
        <f>E42</f>
        <v>0</v>
      </c>
      <c r="F4" s="28">
        <f>F42</f>
        <v>0</v>
      </c>
      <c r="G4" s="28">
        <f aca="true" t="shared" si="0" ref="G4:G10">SUM(B4:F4)</f>
        <v>0</v>
      </c>
    </row>
    <row r="5" spans="1:7" ht="12.75">
      <c r="A5" s="22"/>
      <c r="B5" s="28"/>
      <c r="C5" s="28"/>
      <c r="D5" s="28"/>
      <c r="E5" s="28"/>
      <c r="F5" s="28"/>
      <c r="G5" s="28"/>
    </row>
    <row r="6" spans="1:7" ht="12.75">
      <c r="A6" s="27" t="s">
        <v>60</v>
      </c>
      <c r="B6" s="36">
        <f>SUM(B3:B4)</f>
        <v>0</v>
      </c>
      <c r="C6" s="36">
        <f>SUM(C3:C4)</f>
        <v>0</v>
      </c>
      <c r="D6" s="36">
        <f>SUM(D3:D4)</f>
        <v>0</v>
      </c>
      <c r="E6" s="36">
        <f>SUM(E3:E4)</f>
        <v>0</v>
      </c>
      <c r="F6" s="36">
        <f>SUM(F3:F4)</f>
        <v>0</v>
      </c>
      <c r="G6" s="36">
        <f t="shared" si="0"/>
        <v>0</v>
      </c>
    </row>
    <row r="7" spans="1:7" ht="12.75">
      <c r="A7" s="27" t="s">
        <v>61</v>
      </c>
      <c r="B7" s="36">
        <f>B6-B19</f>
        <v>0</v>
      </c>
      <c r="C7" s="36">
        <f>C6-C19</f>
        <v>0</v>
      </c>
      <c r="D7" s="36">
        <f>D6-D19</f>
        <v>0</v>
      </c>
      <c r="E7" s="36">
        <f>E6-E19</f>
        <v>0</v>
      </c>
      <c r="F7" s="36">
        <f>F6-F19</f>
        <v>0</v>
      </c>
      <c r="G7" s="28">
        <f>SUM(B7:F7)</f>
        <v>0</v>
      </c>
    </row>
    <row r="8" spans="1:7" ht="12.75">
      <c r="A8" s="27" t="s">
        <v>62</v>
      </c>
      <c r="B8" s="129">
        <v>0.54</v>
      </c>
      <c r="C8" s="129">
        <f>B8</f>
        <v>0.54</v>
      </c>
      <c r="D8" s="129">
        <f>C8</f>
        <v>0.54</v>
      </c>
      <c r="E8" s="129">
        <f>D8</f>
        <v>0.54</v>
      </c>
      <c r="F8" s="129">
        <f>E8</f>
        <v>0.54</v>
      </c>
      <c r="G8" s="29"/>
    </row>
    <row r="9" spans="1:7" ht="12.75">
      <c r="A9" s="30" t="s">
        <v>63</v>
      </c>
      <c r="B9" s="46">
        <f>ROUND(B7*B8,0)</f>
        <v>0</v>
      </c>
      <c r="C9" s="46">
        <f>ROUND(C7*C8,0)</f>
        <v>0</v>
      </c>
      <c r="D9" s="46">
        <f>ROUND(D7*D8,0)</f>
        <v>0</v>
      </c>
      <c r="E9" s="46">
        <f>ROUND(E7*E8,0)</f>
        <v>0</v>
      </c>
      <c r="F9" s="46">
        <f>ROUND(F7*F8,0)</f>
        <v>0</v>
      </c>
      <c r="G9" s="31">
        <f t="shared" si="0"/>
        <v>0</v>
      </c>
    </row>
    <row r="10" spans="1:7" s="37" customFormat="1" ht="12.75">
      <c r="A10" s="27" t="s">
        <v>64</v>
      </c>
      <c r="B10" s="128">
        <f>SUM(B6+B9)</f>
        <v>0</v>
      </c>
      <c r="C10" s="128">
        <f>SUM(C6+C9)</f>
        <v>0</v>
      </c>
      <c r="D10" s="128">
        <f>SUM(D6+D9)</f>
        <v>0</v>
      </c>
      <c r="E10" s="128">
        <f>SUM(E6+E9)</f>
        <v>0</v>
      </c>
      <c r="F10" s="128">
        <f>SUM(F6+F9)</f>
        <v>0</v>
      </c>
      <c r="G10" s="111">
        <f t="shared" si="0"/>
        <v>0</v>
      </c>
    </row>
    <row r="11" ht="12.75"/>
    <row r="12" ht="12.75"/>
    <row r="13" ht="12.75">
      <c r="A13" s="27" t="s">
        <v>65</v>
      </c>
    </row>
    <row r="14" spans="1:7" ht="12.75">
      <c r="A14" s="1"/>
      <c r="B14" s="25" t="s">
        <v>52</v>
      </c>
      <c r="C14" s="25" t="s">
        <v>53</v>
      </c>
      <c r="D14" s="25" t="s">
        <v>54</v>
      </c>
      <c r="E14" s="25" t="s">
        <v>55</v>
      </c>
      <c r="F14" s="25" t="s">
        <v>56</v>
      </c>
      <c r="G14" s="25" t="s">
        <v>57</v>
      </c>
    </row>
    <row r="15" spans="1:7" ht="12.75">
      <c r="A15" s="27" t="s">
        <v>106</v>
      </c>
      <c r="B15" s="33">
        <f>'Yr 1'!I61</f>
        <v>0</v>
      </c>
      <c r="C15" s="33">
        <f>'Yr 2'!I61</f>
        <v>0</v>
      </c>
      <c r="D15" s="33">
        <f>'Yr 3'!I61</f>
        <v>0</v>
      </c>
      <c r="E15" s="33">
        <f>'Yr 4'!I61</f>
        <v>0</v>
      </c>
      <c r="F15" s="33">
        <f>'Yr 5'!I61</f>
        <v>0</v>
      </c>
      <c r="G15" s="33">
        <f>SUM(B15:F15)</f>
        <v>0</v>
      </c>
    </row>
    <row r="16" spans="1:7" ht="12.75">
      <c r="A16" s="142" t="s">
        <v>107</v>
      </c>
      <c r="B16" s="33">
        <f>'Yr 1 Other Direct Cost Detail'!E38</f>
        <v>0</v>
      </c>
      <c r="C16" s="147">
        <f>B16*'Yr 2'!L2</f>
        <v>0</v>
      </c>
      <c r="D16" s="147">
        <f>'Yr 3'!I64</f>
        <v>0</v>
      </c>
      <c r="E16" s="147">
        <f>'Yr 4'!I64</f>
        <v>0</v>
      </c>
      <c r="F16" s="147">
        <f>'Yr 5'!I64</f>
        <v>0</v>
      </c>
      <c r="G16" s="147">
        <f>SUM(B16:F16)</f>
        <v>0</v>
      </c>
    </row>
    <row r="17" spans="1:7" ht="12.75">
      <c r="A17" s="27" t="s">
        <v>128</v>
      </c>
      <c r="B17" s="148">
        <f>B50-B58</f>
        <v>0</v>
      </c>
      <c r="C17" s="148">
        <f>C50-C58</f>
        <v>0</v>
      </c>
      <c r="D17" s="148">
        <f>D50-D58</f>
        <v>0</v>
      </c>
      <c r="E17" s="148">
        <f>E50-E58</f>
        <v>0</v>
      </c>
      <c r="F17" s="148">
        <f>F50-F58</f>
        <v>0</v>
      </c>
      <c r="G17" s="147">
        <f>SUM(B17:F17)</f>
        <v>0</v>
      </c>
    </row>
    <row r="18" spans="1:7" ht="12.75">
      <c r="A18" s="30" t="s">
        <v>114</v>
      </c>
      <c r="B18" s="34">
        <f>'Yr 1'!I39</f>
        <v>0</v>
      </c>
      <c r="C18" s="34">
        <f>'Yr 2'!I39</f>
        <v>0</v>
      </c>
      <c r="D18" s="34">
        <f>'Yr 3'!I39</f>
        <v>0</v>
      </c>
      <c r="E18" s="34">
        <f>'Yr 4'!I39</f>
        <v>0</v>
      </c>
      <c r="F18" s="34">
        <f>'Yr 5'!I39</f>
        <v>0</v>
      </c>
      <c r="G18" s="34">
        <f>SUM(B18:F18)</f>
        <v>0</v>
      </c>
    </row>
    <row r="19" spans="1:7" s="37" customFormat="1" ht="12.75">
      <c r="A19" s="27" t="s">
        <v>92</v>
      </c>
      <c r="B19" s="126">
        <f>SUM(B15:B18)</f>
        <v>0</v>
      </c>
      <c r="C19" s="126">
        <f>SUM(C15:C18)</f>
        <v>0</v>
      </c>
      <c r="D19" s="126">
        <f>SUM(D15:D18)</f>
        <v>0</v>
      </c>
      <c r="E19" s="126">
        <f>SUM(E15:E18)</f>
        <v>0</v>
      </c>
      <c r="F19" s="126">
        <f>SUM(F15:F18)</f>
        <v>0</v>
      </c>
      <c r="G19" s="127">
        <f>SUM(B19:F19)</f>
        <v>0</v>
      </c>
    </row>
    <row r="20" ht="12.75"/>
    <row r="22" spans="1:2" ht="12.75">
      <c r="A22" s="135" t="s">
        <v>113</v>
      </c>
      <c r="B22" s="35"/>
    </row>
    <row r="23" spans="5:7" ht="12.75">
      <c r="E23" s="44"/>
      <c r="G23" s="44"/>
    </row>
    <row r="24" spans="4:10" ht="12.75">
      <c r="D24"/>
      <c r="F24"/>
      <c r="H24" s="44"/>
      <c r="J24" s="44"/>
    </row>
    <row r="26" ht="12.75">
      <c r="A26" s="37" t="s">
        <v>66</v>
      </c>
    </row>
    <row r="28" spans="1:7" ht="12.75">
      <c r="A28" s="107" t="s">
        <v>70</v>
      </c>
      <c r="B28" s="25" t="s">
        <v>52</v>
      </c>
      <c r="C28" s="25" t="s">
        <v>53</v>
      </c>
      <c r="D28" s="25" t="s">
        <v>54</v>
      </c>
      <c r="E28" s="25" t="s">
        <v>55</v>
      </c>
      <c r="F28" s="25" t="s">
        <v>56</v>
      </c>
      <c r="G28" s="25" t="s">
        <v>57</v>
      </c>
    </row>
    <row r="29" spans="1:7" ht="12.75">
      <c r="A29" s="40" t="s">
        <v>117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28">
        <f>SUM(B29:F29)</f>
        <v>0</v>
      </c>
    </row>
    <row r="30" spans="1:7" ht="12.75">
      <c r="A30" s="40" t="s">
        <v>118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28">
        <f>SUM(B30:F30)</f>
        <v>0</v>
      </c>
    </row>
    <row r="31" spans="1:7" ht="12.75">
      <c r="A31" s="40" t="s">
        <v>119</v>
      </c>
      <c r="B31" s="45">
        <v>0</v>
      </c>
      <c r="C31" s="45">
        <v>0</v>
      </c>
      <c r="D31" s="45">
        <v>0</v>
      </c>
      <c r="E31" s="41">
        <v>0</v>
      </c>
      <c r="F31" s="41">
        <v>0</v>
      </c>
      <c r="G31" s="28">
        <f>SUM(B31:F31)</f>
        <v>0</v>
      </c>
    </row>
    <row r="32" spans="1:7" ht="12.75">
      <c r="A32" s="40" t="s">
        <v>120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28">
        <f>SUM(B32:F32)</f>
        <v>0</v>
      </c>
    </row>
    <row r="33" spans="1:7" ht="12.75">
      <c r="A33" s="40" t="s">
        <v>121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28">
        <f>SUM(B33:F33)</f>
        <v>0</v>
      </c>
    </row>
    <row r="34" spans="1:7" s="37" customFormat="1" ht="12.75">
      <c r="A34" s="37" t="s">
        <v>105</v>
      </c>
      <c r="B34" s="111">
        <f>SUM(B29:B33)</f>
        <v>0</v>
      </c>
      <c r="C34" s="111">
        <f>SUM(C29:C33)</f>
        <v>0</v>
      </c>
      <c r="D34" s="111">
        <f>SUM(D29:D33)</f>
        <v>0</v>
      </c>
      <c r="E34" s="111">
        <f>SUM(E29:E33)</f>
        <v>0</v>
      </c>
      <c r="F34" s="111">
        <f>SUM(F29:F33)</f>
        <v>0</v>
      </c>
      <c r="G34" s="111">
        <f aca="true" t="shared" si="1" ref="G34:G50">SUM(B34:F34)</f>
        <v>0</v>
      </c>
    </row>
    <row r="35" spans="2:7" ht="12.75">
      <c r="B35" s="28"/>
      <c r="C35" s="28"/>
      <c r="D35" s="28"/>
      <c r="E35" s="28"/>
      <c r="F35" s="28"/>
      <c r="G35" s="28"/>
    </row>
    <row r="36" spans="1:7" ht="12.75">
      <c r="A36" s="37" t="s">
        <v>69</v>
      </c>
      <c r="B36" s="28"/>
      <c r="C36" s="28"/>
      <c r="D36" s="28"/>
      <c r="E36" s="28"/>
      <c r="F36" s="28"/>
      <c r="G36" s="28"/>
    </row>
    <row r="37" spans="1:7" ht="12.75">
      <c r="A37" s="108" t="str">
        <f>A29</f>
        <v>Subaward #1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28">
        <f t="shared" si="1"/>
        <v>0</v>
      </c>
    </row>
    <row r="38" spans="1:7" ht="12.75">
      <c r="A38" s="108" t="str">
        <f>A30</f>
        <v>Subaward #2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28">
        <f t="shared" si="1"/>
        <v>0</v>
      </c>
    </row>
    <row r="39" spans="1:7" ht="12.75">
      <c r="A39" s="108" t="str">
        <f>A31</f>
        <v>Subaward #3</v>
      </c>
      <c r="B39" s="45">
        <v>0</v>
      </c>
      <c r="C39" s="45">
        <v>0</v>
      </c>
      <c r="D39" s="45">
        <v>0</v>
      </c>
      <c r="E39" s="41">
        <v>0</v>
      </c>
      <c r="F39" s="41">
        <v>0</v>
      </c>
      <c r="G39" s="28">
        <f>SUM(B39:F39)</f>
        <v>0</v>
      </c>
    </row>
    <row r="40" spans="1:7" ht="12.75">
      <c r="A40" s="108" t="str">
        <f>A32</f>
        <v>Subaward #4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28">
        <f t="shared" si="1"/>
        <v>0</v>
      </c>
    </row>
    <row r="41" spans="1:7" ht="12.75">
      <c r="A41" s="108" t="str">
        <f>A33</f>
        <v>Subaward #5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28">
        <f t="shared" si="1"/>
        <v>0</v>
      </c>
    </row>
    <row r="42" spans="1:7" s="37" customFormat="1" ht="12.75">
      <c r="A42" s="37" t="s">
        <v>123</v>
      </c>
      <c r="B42" s="111">
        <f>SUM(B37:B41)</f>
        <v>0</v>
      </c>
      <c r="C42" s="111">
        <f>SUM(C37:C41)</f>
        <v>0</v>
      </c>
      <c r="D42" s="111">
        <f>SUM(D37:D41)</f>
        <v>0</v>
      </c>
      <c r="E42" s="111">
        <f>SUM(E37:E41)</f>
        <v>0</v>
      </c>
      <c r="F42" s="111">
        <f>SUM(F37:F41)</f>
        <v>0</v>
      </c>
      <c r="G42" s="111">
        <f t="shared" si="1"/>
        <v>0</v>
      </c>
    </row>
    <row r="43" spans="2:7" ht="12.75">
      <c r="B43" s="28"/>
      <c r="C43" s="28"/>
      <c r="D43" s="28"/>
      <c r="E43" s="28"/>
      <c r="F43" s="28"/>
      <c r="G43" s="28"/>
    </row>
    <row r="44" spans="1:7" ht="12.75">
      <c r="A44" s="37" t="s">
        <v>68</v>
      </c>
      <c r="B44" s="28"/>
      <c r="C44" s="28"/>
      <c r="D44" s="28"/>
      <c r="E44" s="28"/>
      <c r="F44" s="28"/>
      <c r="G44" s="28"/>
    </row>
    <row r="45" spans="1:7" ht="12.75">
      <c r="A45" s="108" t="str">
        <f>A29</f>
        <v>Subaward #1</v>
      </c>
      <c r="B45" s="21">
        <f aca="true" t="shared" si="2" ref="B45:F49">B29+B37</f>
        <v>0</v>
      </c>
      <c r="C45" s="21">
        <f t="shared" si="2"/>
        <v>0</v>
      </c>
      <c r="D45" s="21">
        <f t="shared" si="2"/>
        <v>0</v>
      </c>
      <c r="E45" s="21">
        <f t="shared" si="2"/>
        <v>0</v>
      </c>
      <c r="F45" s="21">
        <f t="shared" si="2"/>
        <v>0</v>
      </c>
      <c r="G45" s="36">
        <f t="shared" si="1"/>
        <v>0</v>
      </c>
    </row>
    <row r="46" spans="1:7" ht="12.75">
      <c r="A46" s="108" t="str">
        <f>A30</f>
        <v>Subaward #2</v>
      </c>
      <c r="B46" s="21">
        <f t="shared" si="2"/>
        <v>0</v>
      </c>
      <c r="C46" s="21">
        <f t="shared" si="2"/>
        <v>0</v>
      </c>
      <c r="D46" s="21">
        <f t="shared" si="2"/>
        <v>0</v>
      </c>
      <c r="E46" s="21">
        <f t="shared" si="2"/>
        <v>0</v>
      </c>
      <c r="F46" s="21">
        <f t="shared" si="2"/>
        <v>0</v>
      </c>
      <c r="G46" s="36">
        <f t="shared" si="1"/>
        <v>0</v>
      </c>
    </row>
    <row r="47" spans="1:7" ht="12.75">
      <c r="A47" s="108" t="str">
        <f>A31</f>
        <v>Subaward #3</v>
      </c>
      <c r="B47" s="21">
        <f t="shared" si="2"/>
        <v>0</v>
      </c>
      <c r="C47" s="21">
        <f t="shared" si="2"/>
        <v>0</v>
      </c>
      <c r="D47" s="21">
        <f t="shared" si="2"/>
        <v>0</v>
      </c>
      <c r="E47" s="21">
        <f t="shared" si="2"/>
        <v>0</v>
      </c>
      <c r="F47" s="21">
        <f t="shared" si="2"/>
        <v>0</v>
      </c>
      <c r="G47" s="36">
        <f t="shared" si="1"/>
        <v>0</v>
      </c>
    </row>
    <row r="48" spans="1:7" ht="12.75">
      <c r="A48" s="108" t="str">
        <f>A32</f>
        <v>Subaward #4</v>
      </c>
      <c r="B48" s="21">
        <f t="shared" si="2"/>
        <v>0</v>
      </c>
      <c r="C48" s="21">
        <f t="shared" si="2"/>
        <v>0</v>
      </c>
      <c r="D48" s="21">
        <f t="shared" si="2"/>
        <v>0</v>
      </c>
      <c r="E48" s="21">
        <f t="shared" si="2"/>
        <v>0</v>
      </c>
      <c r="F48" s="21">
        <f t="shared" si="2"/>
        <v>0</v>
      </c>
      <c r="G48" s="36">
        <f t="shared" si="1"/>
        <v>0</v>
      </c>
    </row>
    <row r="49" spans="1:7" ht="12.75">
      <c r="A49" s="108" t="str">
        <f>A33</f>
        <v>Subaward #5</v>
      </c>
      <c r="B49" s="21">
        <f t="shared" si="2"/>
        <v>0</v>
      </c>
      <c r="C49" s="21">
        <f t="shared" si="2"/>
        <v>0</v>
      </c>
      <c r="D49" s="21">
        <f t="shared" si="2"/>
        <v>0</v>
      </c>
      <c r="E49" s="21">
        <f t="shared" si="2"/>
        <v>0</v>
      </c>
      <c r="F49" s="21">
        <f t="shared" si="2"/>
        <v>0</v>
      </c>
      <c r="G49" s="36">
        <f t="shared" si="1"/>
        <v>0</v>
      </c>
    </row>
    <row r="50" spans="1:7" s="37" customFormat="1" ht="12.75">
      <c r="A50" s="37" t="s">
        <v>122</v>
      </c>
      <c r="B50" s="112">
        <f>SUM(B45:B49)</f>
        <v>0</v>
      </c>
      <c r="C50" s="112">
        <f>SUM(C45:C49)</f>
        <v>0</v>
      </c>
      <c r="D50" s="112">
        <f>SUM(D45:D49)</f>
        <v>0</v>
      </c>
      <c r="E50" s="112">
        <f>SUM(E45:E49)</f>
        <v>0</v>
      </c>
      <c r="F50" s="112">
        <f>SUM(F45:F49)</f>
        <v>0</v>
      </c>
      <c r="G50" s="113">
        <f t="shared" si="1"/>
        <v>0</v>
      </c>
    </row>
    <row r="52" spans="1:7" ht="12.75">
      <c r="A52" s="37" t="s">
        <v>126</v>
      </c>
      <c r="B52" s="28"/>
      <c r="C52" s="28"/>
      <c r="D52" s="28"/>
      <c r="E52" s="28"/>
      <c r="F52" s="28"/>
      <c r="G52" s="144" t="s">
        <v>127</v>
      </c>
    </row>
    <row r="53" spans="1:7" ht="12.75">
      <c r="A53" s="108" t="str">
        <f>A37</f>
        <v>Subaward #1</v>
      </c>
      <c r="B53" s="21">
        <f aca="true" t="shared" si="3" ref="B53:F57">B37+B45</f>
        <v>0</v>
      </c>
      <c r="C53" s="21">
        <f t="shared" si="3"/>
        <v>0</v>
      </c>
      <c r="D53" s="21">
        <f t="shared" si="3"/>
        <v>0</v>
      </c>
      <c r="E53" s="21">
        <f t="shared" si="3"/>
        <v>0</v>
      </c>
      <c r="F53" s="21">
        <f t="shared" si="3"/>
        <v>0</v>
      </c>
      <c r="G53" s="145">
        <f aca="true" t="shared" si="4" ref="G53:G58">SUM(B53:F53)</f>
        <v>0</v>
      </c>
    </row>
    <row r="54" spans="1:7" ht="12.75">
      <c r="A54" s="108" t="str">
        <f>A38</f>
        <v>Subaward #2</v>
      </c>
      <c r="B54" s="21">
        <f t="shared" si="3"/>
        <v>0</v>
      </c>
      <c r="C54" s="21">
        <f t="shared" si="3"/>
        <v>0</v>
      </c>
      <c r="D54" s="21">
        <f t="shared" si="3"/>
        <v>0</v>
      </c>
      <c r="E54" s="21">
        <f t="shared" si="3"/>
        <v>0</v>
      </c>
      <c r="F54" s="21">
        <f t="shared" si="3"/>
        <v>0</v>
      </c>
      <c r="G54" s="145">
        <f t="shared" si="4"/>
        <v>0</v>
      </c>
    </row>
    <row r="55" spans="1:7" ht="12.75">
      <c r="A55" s="108" t="str">
        <f>A39</f>
        <v>Subaward #3</v>
      </c>
      <c r="B55" s="21">
        <f t="shared" si="3"/>
        <v>0</v>
      </c>
      <c r="C55" s="21">
        <f t="shared" si="3"/>
        <v>0</v>
      </c>
      <c r="D55" s="21">
        <f t="shared" si="3"/>
        <v>0</v>
      </c>
      <c r="E55" s="21">
        <f t="shared" si="3"/>
        <v>0</v>
      </c>
      <c r="F55" s="21">
        <f t="shared" si="3"/>
        <v>0</v>
      </c>
      <c r="G55" s="145">
        <f t="shared" si="4"/>
        <v>0</v>
      </c>
    </row>
    <row r="56" spans="1:7" ht="12.75">
      <c r="A56" s="108" t="str">
        <f>A40</f>
        <v>Subaward #4</v>
      </c>
      <c r="B56" s="21">
        <f t="shared" si="3"/>
        <v>0</v>
      </c>
      <c r="C56" s="21">
        <f t="shared" si="3"/>
        <v>0</v>
      </c>
      <c r="D56" s="21">
        <f t="shared" si="3"/>
        <v>0</v>
      </c>
      <c r="E56" s="21">
        <f t="shared" si="3"/>
        <v>0</v>
      </c>
      <c r="F56" s="21">
        <f t="shared" si="3"/>
        <v>0</v>
      </c>
      <c r="G56" s="145">
        <f t="shared" si="4"/>
        <v>0</v>
      </c>
    </row>
    <row r="57" spans="1:7" ht="12.75">
      <c r="A57" s="108" t="str">
        <f>A41</f>
        <v>Subaward #5</v>
      </c>
      <c r="B57" s="21">
        <f t="shared" si="3"/>
        <v>0</v>
      </c>
      <c r="C57" s="21">
        <f t="shared" si="3"/>
        <v>0</v>
      </c>
      <c r="D57" s="21">
        <f t="shared" si="3"/>
        <v>0</v>
      </c>
      <c r="E57" s="21">
        <f t="shared" si="3"/>
        <v>0</v>
      </c>
      <c r="F57" s="21">
        <f t="shared" si="3"/>
        <v>0</v>
      </c>
      <c r="G57" s="145">
        <f t="shared" si="4"/>
        <v>0</v>
      </c>
    </row>
    <row r="58" spans="1:7" s="37" customFormat="1" ht="12.75">
      <c r="A58" s="37" t="s">
        <v>124</v>
      </c>
      <c r="B58" s="112">
        <f>SUM(B53:B57)</f>
        <v>0</v>
      </c>
      <c r="C58" s="112">
        <f>SUM(C53:C57)</f>
        <v>0</v>
      </c>
      <c r="D58" s="112">
        <f>SUM(D53:D57)</f>
        <v>0</v>
      </c>
      <c r="E58" s="112">
        <f>SUM(E53:E57)</f>
        <v>0</v>
      </c>
      <c r="F58" s="112">
        <f>SUM(F53:F57)</f>
        <v>0</v>
      </c>
      <c r="G58" s="146">
        <f t="shared" si="4"/>
        <v>0</v>
      </c>
    </row>
    <row r="60" ht="12.75">
      <c r="A60" s="143" t="s">
        <v>125</v>
      </c>
    </row>
  </sheetData>
  <sheetProtection/>
  <conditionalFormatting sqref="A37:A41 A45:A49 A53:A57">
    <cfRule type="cellIs" priority="1" dxfId="5" operator="equal" stopIfTrue="1">
      <formula>0</formula>
    </cfRule>
  </conditionalFormatting>
  <printOptions horizontalCentered="1"/>
  <pageMargins left="0.5" right="0.5" top="0.5" bottom="0.5" header="0.5" footer="0.5"/>
  <pageSetup horizontalDpi="1200" verticalDpi="1200" orientation="landscape" scale="90" r:id="rId3"/>
  <rowBreaks count="1" manualBreakCount="1">
    <brk id="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3.7109375" style="3" customWidth="1"/>
    <col min="2" max="2" width="50.7109375" style="3" customWidth="1"/>
    <col min="3" max="3" width="9.140625" style="3" customWidth="1"/>
    <col min="4" max="4" width="15.7109375" style="3" customWidth="1"/>
    <col min="5" max="5" width="15.7109375" style="98" customWidth="1"/>
    <col min="6" max="16384" width="9.140625" style="3" customWidth="1"/>
  </cols>
  <sheetData>
    <row r="1" ht="15">
      <c r="A1" s="2" t="s">
        <v>108</v>
      </c>
    </row>
    <row r="2" spans="1:5" ht="15">
      <c r="A2" s="9"/>
      <c r="B2" s="4" t="s">
        <v>90</v>
      </c>
      <c r="C2" s="4" t="s">
        <v>85</v>
      </c>
      <c r="D2" s="4" t="s">
        <v>86</v>
      </c>
      <c r="E2" s="89" t="s">
        <v>87</v>
      </c>
    </row>
    <row r="3" spans="1:5" ht="14.25">
      <c r="A3" s="11">
        <v>1</v>
      </c>
      <c r="B3" s="12" t="s">
        <v>29</v>
      </c>
      <c r="C3" s="11"/>
      <c r="D3" s="11"/>
      <c r="E3" s="90"/>
    </row>
    <row r="4" spans="1:5" s="81" customFormat="1" ht="14.25">
      <c r="A4" s="48"/>
      <c r="B4" s="51"/>
      <c r="C4" s="49">
        <v>0</v>
      </c>
      <c r="D4" s="85">
        <v>0</v>
      </c>
      <c r="E4" s="91">
        <f>ROUND(C4*D4,0)</f>
        <v>0</v>
      </c>
    </row>
    <row r="5" spans="1:5" s="82" customFormat="1" ht="14.25">
      <c r="A5" s="50"/>
      <c r="B5" s="51"/>
      <c r="C5" s="51">
        <v>0</v>
      </c>
      <c r="D5" s="86">
        <v>0</v>
      </c>
      <c r="E5" s="91">
        <f>ROUND(C5*D5,0)</f>
        <v>0</v>
      </c>
    </row>
    <row r="6" spans="1:5" ht="14.25">
      <c r="A6" s="11"/>
      <c r="B6" s="42"/>
      <c r="C6" s="51">
        <v>0</v>
      </c>
      <c r="D6" s="87">
        <v>0</v>
      </c>
      <c r="E6" s="91">
        <f>ROUND(C6*D6,0)</f>
        <v>0</v>
      </c>
    </row>
    <row r="7" spans="1:5" s="81" customFormat="1" ht="14.25">
      <c r="A7" s="48"/>
      <c r="B7" s="51"/>
      <c r="C7" s="51">
        <v>0</v>
      </c>
      <c r="D7" s="85">
        <v>0</v>
      </c>
      <c r="E7" s="91">
        <f aca="true" t="shared" si="0" ref="E7:E13">ROUND(C7*D7,0)</f>
        <v>0</v>
      </c>
    </row>
    <row r="8" spans="1:5" ht="14.25">
      <c r="A8" s="11"/>
      <c r="B8" s="42"/>
      <c r="C8" s="51">
        <v>0</v>
      </c>
      <c r="D8" s="85">
        <v>0</v>
      </c>
      <c r="E8" s="91">
        <f>ROUND(C8*D8,0)</f>
        <v>0</v>
      </c>
    </row>
    <row r="9" spans="1:5" ht="14.25">
      <c r="A9" s="11"/>
      <c r="B9" s="42"/>
      <c r="C9" s="51">
        <v>0</v>
      </c>
      <c r="D9" s="85">
        <v>0</v>
      </c>
      <c r="E9" s="91">
        <f>ROUND(C9*D9,0)</f>
        <v>0</v>
      </c>
    </row>
    <row r="10" spans="1:5" ht="14.25">
      <c r="A10" s="11"/>
      <c r="B10" s="42"/>
      <c r="C10" s="51">
        <v>0</v>
      </c>
      <c r="D10" s="85">
        <v>0</v>
      </c>
      <c r="E10" s="91">
        <f>ROUND(C10*D10,0)</f>
        <v>0</v>
      </c>
    </row>
    <row r="11" spans="1:5" ht="14.25">
      <c r="A11" s="11"/>
      <c r="B11" s="42"/>
      <c r="C11" s="51">
        <v>0</v>
      </c>
      <c r="D11" s="85">
        <v>0</v>
      </c>
      <c r="E11" s="91">
        <f t="shared" si="0"/>
        <v>0</v>
      </c>
    </row>
    <row r="12" spans="1:5" ht="14.25">
      <c r="A12" s="11"/>
      <c r="B12" s="42"/>
      <c r="C12" s="51">
        <v>0</v>
      </c>
      <c r="D12" s="85">
        <v>0</v>
      </c>
      <c r="E12" s="91">
        <f t="shared" si="0"/>
        <v>0</v>
      </c>
    </row>
    <row r="13" spans="1:5" ht="14.25">
      <c r="A13" s="11"/>
      <c r="B13" s="42"/>
      <c r="C13" s="51">
        <v>0</v>
      </c>
      <c r="D13" s="85">
        <v>0</v>
      </c>
      <c r="E13" s="91">
        <f t="shared" si="0"/>
        <v>0</v>
      </c>
    </row>
    <row r="14" spans="1:5" s="2" customFormat="1" ht="15">
      <c r="A14" s="9"/>
      <c r="B14" s="84" t="s">
        <v>88</v>
      </c>
      <c r="C14" s="84"/>
      <c r="D14" s="84"/>
      <c r="E14" s="92">
        <f>SUM(E4:E13)</f>
        <v>0</v>
      </c>
    </row>
    <row r="15" spans="1:5" ht="15">
      <c r="A15" s="18">
        <v>2</v>
      </c>
      <c r="B15" s="19" t="s">
        <v>30</v>
      </c>
      <c r="C15" s="83">
        <v>0</v>
      </c>
      <c r="D15" s="88">
        <v>0</v>
      </c>
      <c r="E15" s="93">
        <f>ROUND(C15*D15,0)</f>
        <v>0</v>
      </c>
    </row>
    <row r="16" spans="1:5" ht="14.25">
      <c r="A16" s="11">
        <v>3</v>
      </c>
      <c r="B16" s="12" t="s">
        <v>31</v>
      </c>
      <c r="C16" s="11"/>
      <c r="D16" s="11"/>
      <c r="E16" s="90"/>
    </row>
    <row r="17" spans="1:5" ht="14.25">
      <c r="A17" s="11"/>
      <c r="B17" s="39"/>
      <c r="C17" s="12"/>
      <c r="D17" s="12"/>
      <c r="E17" s="94">
        <v>0</v>
      </c>
    </row>
    <row r="18" spans="1:5" ht="14.25">
      <c r="A18" s="11"/>
      <c r="B18" s="39"/>
      <c r="C18" s="12"/>
      <c r="D18" s="12"/>
      <c r="E18" s="94">
        <v>0</v>
      </c>
    </row>
    <row r="19" spans="1:5" ht="14.25">
      <c r="A19" s="11"/>
      <c r="B19" s="39"/>
      <c r="C19" s="12"/>
      <c r="D19" s="12"/>
      <c r="E19" s="94">
        <v>0</v>
      </c>
    </row>
    <row r="20" spans="1:5" ht="14.25">
      <c r="A20" s="11"/>
      <c r="B20" s="39"/>
      <c r="C20" s="12"/>
      <c r="D20" s="12"/>
      <c r="E20" s="94">
        <v>0</v>
      </c>
    </row>
    <row r="21" spans="1:5" ht="14.25">
      <c r="A21" s="11"/>
      <c r="B21" s="39"/>
      <c r="C21" s="12"/>
      <c r="D21" s="12"/>
      <c r="E21" s="94">
        <v>0</v>
      </c>
    </row>
    <row r="22" spans="1:5" s="2" customFormat="1" ht="15">
      <c r="A22" s="9"/>
      <c r="B22" s="84" t="s">
        <v>89</v>
      </c>
      <c r="C22" s="9"/>
      <c r="D22" s="9"/>
      <c r="E22" s="92">
        <f>SUM(E17:E21)</f>
        <v>0</v>
      </c>
    </row>
    <row r="23" spans="1:5" ht="15">
      <c r="A23" s="4">
        <v>4</v>
      </c>
      <c r="B23" s="17" t="s">
        <v>32</v>
      </c>
      <c r="C23" s="4"/>
      <c r="D23" s="4"/>
      <c r="E23" s="99">
        <v>0</v>
      </c>
    </row>
    <row r="24" spans="1:5" ht="14.25">
      <c r="A24" s="23">
        <v>5</v>
      </c>
      <c r="B24" s="24" t="s">
        <v>45</v>
      </c>
      <c r="C24" s="23"/>
      <c r="D24" s="23"/>
      <c r="E24" s="95"/>
    </row>
    <row r="25" spans="1:5" ht="14.25">
      <c r="A25" s="11"/>
      <c r="B25" s="109" t="str">
        <f>'All Years Summary Sheet'!A29</f>
        <v>Subaward #1</v>
      </c>
      <c r="C25" s="12"/>
      <c r="D25" s="12"/>
      <c r="E25" s="96">
        <f>'All Years Summary Sheet'!B45</f>
        <v>0</v>
      </c>
    </row>
    <row r="26" spans="1:5" ht="14.25">
      <c r="A26" s="11"/>
      <c r="B26" s="109" t="str">
        <f>'All Years Summary Sheet'!A30</f>
        <v>Subaward #2</v>
      </c>
      <c r="C26" s="12"/>
      <c r="D26" s="12"/>
      <c r="E26" s="97">
        <f>'All Years Summary Sheet'!B46</f>
        <v>0</v>
      </c>
    </row>
    <row r="27" spans="1:5" ht="14.25">
      <c r="A27" s="11"/>
      <c r="B27" s="109" t="str">
        <f>'All Years Summary Sheet'!A31</f>
        <v>Subaward #3</v>
      </c>
      <c r="C27" s="12"/>
      <c r="D27" s="12"/>
      <c r="E27" s="97">
        <f>'All Years Summary Sheet'!B47</f>
        <v>0</v>
      </c>
    </row>
    <row r="28" spans="1:5" ht="14.25">
      <c r="A28" s="11"/>
      <c r="B28" s="109" t="str">
        <f>'All Years Summary Sheet'!A32</f>
        <v>Subaward #4</v>
      </c>
      <c r="C28" s="12"/>
      <c r="D28" s="12"/>
      <c r="E28" s="97">
        <f>'All Years Summary Sheet'!B48</f>
        <v>0</v>
      </c>
    </row>
    <row r="29" spans="1:5" ht="14.25">
      <c r="A29" s="11"/>
      <c r="B29" s="109" t="str">
        <f>'All Years Summary Sheet'!A33</f>
        <v>Subaward #5</v>
      </c>
      <c r="C29" s="12"/>
      <c r="D29" s="12"/>
      <c r="E29" s="97">
        <f>'All Years Summary Sheet'!B49</f>
        <v>0</v>
      </c>
    </row>
    <row r="30" spans="1:5" s="2" customFormat="1" ht="15">
      <c r="A30" s="9"/>
      <c r="B30" s="84" t="s">
        <v>91</v>
      </c>
      <c r="C30" s="9"/>
      <c r="D30" s="9"/>
      <c r="E30" s="92">
        <f>SUM(E25:E29)</f>
        <v>0</v>
      </c>
    </row>
    <row r="31" spans="1:5" ht="15">
      <c r="A31" s="4">
        <v>6</v>
      </c>
      <c r="B31" s="17" t="s">
        <v>33</v>
      </c>
      <c r="C31" s="4"/>
      <c r="D31" s="4"/>
      <c r="E31" s="99">
        <v>0</v>
      </c>
    </row>
    <row r="32" spans="1:5" ht="15">
      <c r="A32" s="4">
        <v>7</v>
      </c>
      <c r="B32" s="17" t="s">
        <v>74</v>
      </c>
      <c r="C32" s="4"/>
      <c r="D32" s="4"/>
      <c r="E32" s="99">
        <v>0</v>
      </c>
    </row>
    <row r="33" spans="1:5" ht="14.25">
      <c r="A33" s="11">
        <v>8</v>
      </c>
      <c r="B33" s="47" t="s">
        <v>47</v>
      </c>
      <c r="C33" s="100">
        <f>'Yr 1'!M31</f>
        <v>0</v>
      </c>
      <c r="D33" s="47">
        <v>40.12</v>
      </c>
      <c r="E33" s="90">
        <f>ROUND(C33*D33*12,0)</f>
        <v>0</v>
      </c>
    </row>
    <row r="34" spans="1:5" ht="14.25">
      <c r="A34" s="11"/>
      <c r="B34" s="42"/>
      <c r="C34" s="42"/>
      <c r="D34" s="42"/>
      <c r="E34" s="94">
        <v>0</v>
      </c>
    </row>
    <row r="35" spans="1:5" ht="14.25">
      <c r="A35" s="11"/>
      <c r="B35" s="42"/>
      <c r="C35" s="42"/>
      <c r="D35" s="42"/>
      <c r="E35" s="94">
        <v>0</v>
      </c>
    </row>
    <row r="36" spans="1:5" ht="14.25">
      <c r="A36" s="11"/>
      <c r="B36" s="42"/>
      <c r="C36" s="42"/>
      <c r="D36" s="42"/>
      <c r="E36" s="94">
        <v>0</v>
      </c>
    </row>
    <row r="37" spans="1:5" s="2" customFormat="1" ht="15">
      <c r="A37" s="9"/>
      <c r="B37" s="102" t="s">
        <v>92</v>
      </c>
      <c r="C37" s="102"/>
      <c r="D37" s="102"/>
      <c r="E37" s="92">
        <f>SUM(E33:E36)</f>
        <v>0</v>
      </c>
    </row>
    <row r="38" spans="1:5" ht="14.25">
      <c r="A38" s="11">
        <v>9</v>
      </c>
      <c r="B38" s="43" t="s">
        <v>93</v>
      </c>
      <c r="C38" s="103">
        <f>'Yr 1'!B21</f>
        <v>0</v>
      </c>
      <c r="D38" s="101">
        <v>9324</v>
      </c>
      <c r="E38" s="94">
        <f>ROUND(C38*D38,0)</f>
        <v>0</v>
      </c>
    </row>
    <row r="39" spans="1:5" ht="14.25">
      <c r="A39" s="11"/>
      <c r="B39" s="42"/>
      <c r="C39" s="42">
        <v>0</v>
      </c>
      <c r="D39" s="101">
        <v>0</v>
      </c>
      <c r="E39" s="94">
        <f>ROUND(C39*D39,0)</f>
        <v>0</v>
      </c>
    </row>
    <row r="40" spans="1:5" ht="14.25">
      <c r="A40" s="11"/>
      <c r="B40" s="42"/>
      <c r="C40" s="42">
        <v>0</v>
      </c>
      <c r="D40" s="101">
        <v>0</v>
      </c>
      <c r="E40" s="94">
        <f>ROUND(C40*D40,0)</f>
        <v>0</v>
      </c>
    </row>
    <row r="41" spans="1:7" ht="14.25">
      <c r="A41" s="11"/>
      <c r="B41" s="42"/>
      <c r="C41" s="42">
        <v>0</v>
      </c>
      <c r="D41" s="101">
        <v>0</v>
      </c>
      <c r="E41" s="94">
        <f>ROUND(C41*D41,0)</f>
        <v>0</v>
      </c>
      <c r="F41" s="11"/>
      <c r="G41" s="3" t="s">
        <v>71</v>
      </c>
    </row>
    <row r="42" spans="1:5" s="2" customFormat="1" ht="15">
      <c r="A42" s="9"/>
      <c r="B42" s="102" t="s">
        <v>92</v>
      </c>
      <c r="C42" s="102"/>
      <c r="D42" s="102"/>
      <c r="E42" s="92">
        <f>SUM(E38:E41)</f>
        <v>0</v>
      </c>
    </row>
    <row r="43" spans="1:5" ht="14.25">
      <c r="A43" s="11">
        <v>10</v>
      </c>
      <c r="B43" s="42" t="s">
        <v>94</v>
      </c>
      <c r="C43" s="42">
        <v>0</v>
      </c>
      <c r="D43" s="101">
        <v>0</v>
      </c>
      <c r="E43" s="94">
        <f>ROUND(C43*D43,0)</f>
        <v>0</v>
      </c>
    </row>
    <row r="44" spans="2:5" ht="14.25">
      <c r="B44" s="43"/>
      <c r="C44" s="43">
        <v>0</v>
      </c>
      <c r="D44" s="104">
        <v>0</v>
      </c>
      <c r="E44" s="94">
        <f>ROUND(C44*D44,0)</f>
        <v>0</v>
      </c>
    </row>
    <row r="45" spans="2:5" ht="14.25">
      <c r="B45" s="43"/>
      <c r="C45" s="43">
        <v>0</v>
      </c>
      <c r="D45" s="104">
        <v>0</v>
      </c>
      <c r="E45" s="94">
        <f>ROUND(C45*D45,0)</f>
        <v>0</v>
      </c>
    </row>
    <row r="46" spans="1:5" ht="14.25">
      <c r="A46" s="11"/>
      <c r="B46" s="39"/>
      <c r="C46" s="39">
        <v>0</v>
      </c>
      <c r="D46" s="87">
        <v>0</v>
      </c>
      <c r="E46" s="94">
        <f>ROUND(C46*D46,0)</f>
        <v>0</v>
      </c>
    </row>
    <row r="47" spans="1:5" s="2" customFormat="1" ht="15">
      <c r="A47" s="9"/>
      <c r="B47" s="9" t="s">
        <v>92</v>
      </c>
      <c r="C47" s="9"/>
      <c r="D47" s="9"/>
      <c r="E47" s="92">
        <f>SUM(E43:E46)</f>
        <v>0</v>
      </c>
    </row>
    <row r="48" ht="14.25">
      <c r="E48" s="90"/>
    </row>
  </sheetData>
  <sheetProtection/>
  <conditionalFormatting sqref="B25:B29">
    <cfRule type="cellIs" priority="1" dxfId="0" operator="equal" stopIfTrue="1">
      <formula>0</formula>
    </cfRule>
  </conditionalFormatting>
  <printOptions horizontalCentered="1"/>
  <pageMargins left="0.25" right="0.25" top="0.25" bottom="0.25" header="0" footer="0"/>
  <pageSetup fitToHeight="1" fitToWidth="1" horizontalDpi="1200" verticalDpi="1200" orientation="portrait" scale="90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3" width="13.421875" style="0" customWidth="1"/>
    <col min="4" max="12" width="11.7109375" style="0" customWidth="1"/>
  </cols>
  <sheetData>
    <row r="1" spans="1:12" s="3" customFormat="1" ht="15.75" thickBot="1">
      <c r="A1" s="120" t="s">
        <v>46</v>
      </c>
      <c r="B1" s="121"/>
      <c r="C1" s="121"/>
      <c r="D1" s="114" t="s">
        <v>111</v>
      </c>
      <c r="E1" s="131">
        <v>179700</v>
      </c>
      <c r="F1" s="121"/>
      <c r="G1" s="121"/>
      <c r="H1" s="121"/>
      <c r="I1" s="121"/>
      <c r="J1" s="122" t="s">
        <v>112</v>
      </c>
      <c r="K1" s="125">
        <v>41609</v>
      </c>
      <c r="L1" s="124">
        <f>K1+364</f>
        <v>41973</v>
      </c>
    </row>
    <row r="2" spans="1:5" s="3" customFormat="1" ht="15">
      <c r="A2" s="2"/>
      <c r="E2" s="119"/>
    </row>
    <row r="3" s="5" customFormat="1" ht="14.25"/>
    <row r="4" s="5" customFormat="1" ht="15">
      <c r="A4" s="53" t="s">
        <v>0</v>
      </c>
    </row>
    <row r="5" spans="1:15" s="5" customFormat="1" ht="28.5">
      <c r="A5" s="6"/>
      <c r="B5" s="54" t="s">
        <v>1</v>
      </c>
      <c r="C5" s="54" t="s">
        <v>2</v>
      </c>
      <c r="D5" s="55" t="s">
        <v>103</v>
      </c>
      <c r="E5" s="55" t="s">
        <v>83</v>
      </c>
      <c r="F5" s="55" t="s">
        <v>84</v>
      </c>
      <c r="G5" s="55" t="s">
        <v>79</v>
      </c>
      <c r="H5" s="55" t="s">
        <v>80</v>
      </c>
      <c r="I5" s="55" t="s">
        <v>81</v>
      </c>
      <c r="J5" s="55" t="s">
        <v>77</v>
      </c>
      <c r="K5" s="55" t="s">
        <v>78</v>
      </c>
      <c r="L5" s="55" t="s">
        <v>3</v>
      </c>
      <c r="M5" s="56" t="s">
        <v>102</v>
      </c>
      <c r="N5" s="56" t="s">
        <v>76</v>
      </c>
      <c r="O5" s="56" t="s">
        <v>82</v>
      </c>
    </row>
    <row r="6" spans="2:15" s="5" customFormat="1" ht="14.25">
      <c r="B6" s="76"/>
      <c r="C6" s="57" t="s">
        <v>75</v>
      </c>
      <c r="D6" s="58">
        <v>0</v>
      </c>
      <c r="E6" s="58">
        <v>0</v>
      </c>
      <c r="F6" s="58">
        <v>0</v>
      </c>
      <c r="G6" s="106">
        <f>12*$M6</f>
        <v>0</v>
      </c>
      <c r="H6" s="59">
        <v>0</v>
      </c>
      <c r="I6" s="59">
        <v>0</v>
      </c>
      <c r="J6" s="16">
        <f>ROUND(D6*G6/12,0)+ROUND(E6*H6/9,0)+ROUND(F6*I6/3,0)</f>
        <v>0</v>
      </c>
      <c r="K6" s="16">
        <f>ROUND(J6*N6,0)</f>
        <v>0</v>
      </c>
      <c r="L6" s="16">
        <f>J6+K6</f>
        <v>0</v>
      </c>
      <c r="M6" s="60">
        <v>0</v>
      </c>
      <c r="N6" s="61">
        <v>0</v>
      </c>
      <c r="O6" s="61">
        <v>0</v>
      </c>
    </row>
    <row r="7" spans="2:15" s="5" customFormat="1" ht="14.25">
      <c r="B7" s="76"/>
      <c r="C7" s="76"/>
      <c r="D7" s="58">
        <v>0</v>
      </c>
      <c r="E7" s="58">
        <v>0</v>
      </c>
      <c r="F7" s="58">
        <v>0</v>
      </c>
      <c r="G7" s="106">
        <f aca="true" t="shared" si="0" ref="G7:G15">12*$M7</f>
        <v>0</v>
      </c>
      <c r="H7" s="59">
        <v>0</v>
      </c>
      <c r="I7" s="59">
        <v>0</v>
      </c>
      <c r="J7" s="16">
        <f aca="true" t="shared" si="1" ref="J7:J15">ROUND(D7*G7/12,0)+ROUND(E7*H7/9,0)+ROUND(F7*I7/3,0)</f>
        <v>0</v>
      </c>
      <c r="K7" s="16">
        <f>ROUND(J7*N7,0)</f>
        <v>0</v>
      </c>
      <c r="L7" s="16">
        <f aca="true" t="shared" si="2" ref="L7:L15">J7+K7</f>
        <v>0</v>
      </c>
      <c r="M7" s="60">
        <v>0</v>
      </c>
      <c r="N7" s="61">
        <v>0</v>
      </c>
      <c r="O7" s="61">
        <v>0</v>
      </c>
    </row>
    <row r="8" spans="2:15" s="5" customFormat="1" ht="14.25">
      <c r="B8" s="76"/>
      <c r="C8" s="76"/>
      <c r="D8" s="58">
        <v>0</v>
      </c>
      <c r="E8" s="58">
        <v>0</v>
      </c>
      <c r="F8" s="58">
        <v>0</v>
      </c>
      <c r="G8" s="106">
        <f t="shared" si="0"/>
        <v>0</v>
      </c>
      <c r="H8" s="59">
        <v>0</v>
      </c>
      <c r="I8" s="59">
        <v>0</v>
      </c>
      <c r="J8" s="16">
        <f t="shared" si="1"/>
        <v>0</v>
      </c>
      <c r="K8" s="16">
        <f aca="true" t="shared" si="3" ref="K8:K15">ROUND(J8*N8,0)</f>
        <v>0</v>
      </c>
      <c r="L8" s="16">
        <f t="shared" si="2"/>
        <v>0</v>
      </c>
      <c r="M8" s="60">
        <v>0</v>
      </c>
      <c r="N8" s="61">
        <v>0</v>
      </c>
      <c r="O8" s="61">
        <v>0</v>
      </c>
    </row>
    <row r="9" spans="2:15" s="5" customFormat="1" ht="14.25">
      <c r="B9" s="76"/>
      <c r="C9" s="76"/>
      <c r="D9" s="58">
        <v>0</v>
      </c>
      <c r="E9" s="58">
        <v>0</v>
      </c>
      <c r="F9" s="58">
        <v>0</v>
      </c>
      <c r="G9" s="106">
        <f t="shared" si="0"/>
        <v>0</v>
      </c>
      <c r="H9" s="59">
        <v>0</v>
      </c>
      <c r="I9" s="59">
        <v>0</v>
      </c>
      <c r="J9" s="16">
        <f t="shared" si="1"/>
        <v>0</v>
      </c>
      <c r="K9" s="16">
        <f t="shared" si="3"/>
        <v>0</v>
      </c>
      <c r="L9" s="16">
        <f t="shared" si="2"/>
        <v>0</v>
      </c>
      <c r="M9" s="60">
        <v>0</v>
      </c>
      <c r="N9" s="61">
        <v>0</v>
      </c>
      <c r="O9" s="61">
        <v>0</v>
      </c>
    </row>
    <row r="10" spans="2:15" s="5" customFormat="1" ht="14.25">
      <c r="B10" s="76"/>
      <c r="C10" s="76"/>
      <c r="D10" s="58">
        <v>0</v>
      </c>
      <c r="E10" s="58">
        <v>0</v>
      </c>
      <c r="F10" s="58">
        <v>0</v>
      </c>
      <c r="G10" s="106">
        <f t="shared" si="0"/>
        <v>0</v>
      </c>
      <c r="H10" s="59">
        <v>0</v>
      </c>
      <c r="I10" s="59">
        <v>0</v>
      </c>
      <c r="J10" s="16">
        <f t="shared" si="1"/>
        <v>0</v>
      </c>
      <c r="K10" s="16">
        <f t="shared" si="3"/>
        <v>0</v>
      </c>
      <c r="L10" s="16">
        <f t="shared" si="2"/>
        <v>0</v>
      </c>
      <c r="M10" s="60">
        <v>0</v>
      </c>
      <c r="N10" s="61">
        <v>0</v>
      </c>
      <c r="O10" s="61">
        <v>0</v>
      </c>
    </row>
    <row r="11" spans="2:15" s="5" customFormat="1" ht="14.25">
      <c r="B11" s="76"/>
      <c r="C11" s="76"/>
      <c r="D11" s="58">
        <v>0</v>
      </c>
      <c r="E11" s="58">
        <v>0</v>
      </c>
      <c r="F11" s="58">
        <v>0</v>
      </c>
      <c r="G11" s="106">
        <f t="shared" si="0"/>
        <v>0</v>
      </c>
      <c r="H11" s="59">
        <v>0</v>
      </c>
      <c r="I11" s="59">
        <v>0</v>
      </c>
      <c r="J11" s="16">
        <f t="shared" si="1"/>
        <v>0</v>
      </c>
      <c r="K11" s="16">
        <f t="shared" si="3"/>
        <v>0</v>
      </c>
      <c r="L11" s="16">
        <f>J11+K11</f>
        <v>0</v>
      </c>
      <c r="M11" s="60">
        <v>0</v>
      </c>
      <c r="N11" s="61">
        <v>0</v>
      </c>
      <c r="O11" s="61">
        <v>0</v>
      </c>
    </row>
    <row r="12" spans="2:15" s="5" customFormat="1" ht="14.25">
      <c r="B12" s="76"/>
      <c r="C12" s="76"/>
      <c r="D12" s="58">
        <v>0</v>
      </c>
      <c r="E12" s="58">
        <v>0</v>
      </c>
      <c r="F12" s="58">
        <v>0</v>
      </c>
      <c r="G12" s="106">
        <f t="shared" si="0"/>
        <v>0</v>
      </c>
      <c r="H12" s="59">
        <v>0</v>
      </c>
      <c r="I12" s="59">
        <v>0</v>
      </c>
      <c r="J12" s="16">
        <f t="shared" si="1"/>
        <v>0</v>
      </c>
      <c r="K12" s="16">
        <f t="shared" si="3"/>
        <v>0</v>
      </c>
      <c r="L12" s="16">
        <f>J12+K12</f>
        <v>0</v>
      </c>
      <c r="M12" s="60">
        <v>0</v>
      </c>
      <c r="N12" s="61">
        <v>0</v>
      </c>
      <c r="O12" s="61">
        <v>0</v>
      </c>
    </row>
    <row r="13" spans="2:15" s="5" customFormat="1" ht="14.25">
      <c r="B13" s="76"/>
      <c r="C13" s="76"/>
      <c r="D13" s="58">
        <v>0</v>
      </c>
      <c r="E13" s="58">
        <v>0</v>
      </c>
      <c r="F13" s="58">
        <v>0</v>
      </c>
      <c r="G13" s="106">
        <f t="shared" si="0"/>
        <v>0</v>
      </c>
      <c r="H13" s="59">
        <v>0</v>
      </c>
      <c r="I13" s="59">
        <v>0</v>
      </c>
      <c r="J13" s="16">
        <f t="shared" si="1"/>
        <v>0</v>
      </c>
      <c r="K13" s="16">
        <f t="shared" si="3"/>
        <v>0</v>
      </c>
      <c r="L13" s="16">
        <f t="shared" si="2"/>
        <v>0</v>
      </c>
      <c r="M13" s="60">
        <v>0</v>
      </c>
      <c r="N13" s="61">
        <v>0</v>
      </c>
      <c r="O13" s="61">
        <v>0</v>
      </c>
    </row>
    <row r="14" spans="2:15" s="5" customFormat="1" ht="14.25">
      <c r="B14" s="76"/>
      <c r="C14" s="76"/>
      <c r="D14" s="58">
        <v>0</v>
      </c>
      <c r="E14" s="58">
        <v>0</v>
      </c>
      <c r="F14" s="58">
        <v>0</v>
      </c>
      <c r="G14" s="106">
        <f t="shared" si="0"/>
        <v>0</v>
      </c>
      <c r="H14" s="59">
        <v>0</v>
      </c>
      <c r="I14" s="59">
        <v>0</v>
      </c>
      <c r="J14" s="16">
        <f>ROUND(D14*G14/12,0)+ROUND(E14*H14/9,0)+ROUND(F14*I14/3,0)</f>
        <v>0</v>
      </c>
      <c r="K14" s="16">
        <f t="shared" si="3"/>
        <v>0</v>
      </c>
      <c r="L14" s="16">
        <f t="shared" si="2"/>
        <v>0</v>
      </c>
      <c r="M14" s="60">
        <v>0</v>
      </c>
      <c r="N14" s="61">
        <v>0</v>
      </c>
      <c r="O14" s="61">
        <v>0</v>
      </c>
    </row>
    <row r="15" spans="2:15" s="5" customFormat="1" ht="14.25">
      <c r="B15" s="76"/>
      <c r="C15" s="76"/>
      <c r="D15" s="58">
        <v>0</v>
      </c>
      <c r="E15" s="58">
        <v>0</v>
      </c>
      <c r="F15" s="58">
        <v>0</v>
      </c>
      <c r="G15" s="106">
        <f t="shared" si="0"/>
        <v>0</v>
      </c>
      <c r="H15" s="59">
        <v>0</v>
      </c>
      <c r="I15" s="59">
        <v>0</v>
      </c>
      <c r="J15" s="16">
        <f t="shared" si="1"/>
        <v>0</v>
      </c>
      <c r="K15" s="16">
        <f t="shared" si="3"/>
        <v>0</v>
      </c>
      <c r="L15" s="16">
        <f t="shared" si="2"/>
        <v>0</v>
      </c>
      <c r="M15" s="61">
        <v>0</v>
      </c>
      <c r="N15" s="61">
        <v>0</v>
      </c>
      <c r="O15" s="61">
        <v>0</v>
      </c>
    </row>
    <row r="16" spans="2:14" s="5" customFormat="1" ht="14.25">
      <c r="B16" s="5" t="s">
        <v>4</v>
      </c>
      <c r="J16" s="16">
        <f>SUM(J6:J15)</f>
        <v>0</v>
      </c>
      <c r="K16" s="16">
        <f>SUM(K6:K15)</f>
        <v>0</v>
      </c>
      <c r="L16" s="16">
        <f>SUM(L6:L15)</f>
        <v>0</v>
      </c>
      <c r="M16" s="62"/>
      <c r="N16" s="62"/>
    </row>
    <row r="17" s="5" customFormat="1" ht="14.25"/>
    <row r="18" s="5" customFormat="1" ht="15">
      <c r="A18" s="53" t="s">
        <v>5</v>
      </c>
    </row>
    <row r="19" spans="1:15" s="5" customFormat="1" ht="28.5">
      <c r="A19" s="6"/>
      <c r="B19" s="55" t="s">
        <v>6</v>
      </c>
      <c r="C19" s="54" t="s">
        <v>2</v>
      </c>
      <c r="D19" s="54"/>
      <c r="E19" s="54"/>
      <c r="F19" s="54"/>
      <c r="G19" s="55" t="s">
        <v>79</v>
      </c>
      <c r="H19" s="55" t="s">
        <v>80</v>
      </c>
      <c r="I19" s="55" t="s">
        <v>81</v>
      </c>
      <c r="J19" s="55" t="s">
        <v>77</v>
      </c>
      <c r="K19" s="55" t="s">
        <v>78</v>
      </c>
      <c r="L19" s="55" t="s">
        <v>3</v>
      </c>
      <c r="M19" s="56" t="s">
        <v>102</v>
      </c>
      <c r="N19" s="56" t="s">
        <v>76</v>
      </c>
      <c r="O19" s="56" t="s">
        <v>82</v>
      </c>
    </row>
    <row r="20" spans="2:15" s="5" customFormat="1" ht="14.25">
      <c r="B20" s="77"/>
      <c r="C20" s="5" t="s">
        <v>7</v>
      </c>
      <c r="D20" s="63"/>
      <c r="E20" s="63"/>
      <c r="F20" s="63"/>
      <c r="G20" s="141">
        <f>12*M20</f>
        <v>0</v>
      </c>
      <c r="H20" s="64">
        <v>0</v>
      </c>
      <c r="I20" s="64">
        <v>0</v>
      </c>
      <c r="J20" s="79">
        <v>0</v>
      </c>
      <c r="K20" s="65">
        <f aca="true" t="shared" si="4" ref="K20:K29">ROUND(J20*N20,0)</f>
        <v>0</v>
      </c>
      <c r="L20" s="65">
        <f aca="true" t="shared" si="5" ref="L20:L29">J20+K20</f>
        <v>0</v>
      </c>
      <c r="M20" s="60">
        <v>0</v>
      </c>
      <c r="N20" s="61">
        <v>0</v>
      </c>
      <c r="O20" s="61">
        <v>0</v>
      </c>
    </row>
    <row r="21" spans="2:15" s="5" customFormat="1" ht="14.25">
      <c r="B21" s="77"/>
      <c r="C21" s="5" t="s">
        <v>8</v>
      </c>
      <c r="D21" s="63"/>
      <c r="E21" s="63"/>
      <c r="F21" s="63"/>
      <c r="G21" s="141">
        <f aca="true" t="shared" si="6" ref="G21:G29">12*M21</f>
        <v>0</v>
      </c>
      <c r="H21" s="64">
        <v>0</v>
      </c>
      <c r="I21" s="64">
        <v>0</v>
      </c>
      <c r="J21" s="79">
        <v>0</v>
      </c>
      <c r="K21" s="65">
        <f t="shared" si="4"/>
        <v>0</v>
      </c>
      <c r="L21" s="65">
        <f t="shared" si="5"/>
        <v>0</v>
      </c>
      <c r="M21" s="60">
        <v>0</v>
      </c>
      <c r="N21" s="61">
        <v>0</v>
      </c>
      <c r="O21" s="61">
        <v>0</v>
      </c>
    </row>
    <row r="22" spans="2:15" s="5" customFormat="1" ht="14.25">
      <c r="B22" s="77"/>
      <c r="C22" s="5" t="s">
        <v>9</v>
      </c>
      <c r="D22" s="63"/>
      <c r="E22" s="63"/>
      <c r="F22" s="63"/>
      <c r="G22" s="141">
        <f t="shared" si="6"/>
        <v>0</v>
      </c>
      <c r="H22" s="64">
        <v>0</v>
      </c>
      <c r="I22" s="64">
        <v>0</v>
      </c>
      <c r="J22" s="79">
        <v>0</v>
      </c>
      <c r="K22" s="65">
        <f t="shared" si="4"/>
        <v>0</v>
      </c>
      <c r="L22" s="65">
        <f t="shared" si="5"/>
        <v>0</v>
      </c>
      <c r="M22" s="60">
        <v>0</v>
      </c>
      <c r="N22" s="61">
        <v>0</v>
      </c>
      <c r="O22" s="61">
        <v>0</v>
      </c>
    </row>
    <row r="23" spans="2:15" s="5" customFormat="1" ht="14.25">
      <c r="B23" s="77"/>
      <c r="C23" s="5" t="s">
        <v>10</v>
      </c>
      <c r="D23" s="63"/>
      <c r="E23" s="63"/>
      <c r="F23" s="63"/>
      <c r="G23" s="141">
        <f t="shared" si="6"/>
        <v>0</v>
      </c>
      <c r="H23" s="64">
        <v>0</v>
      </c>
      <c r="I23" s="64">
        <v>0</v>
      </c>
      <c r="J23" s="79">
        <v>0</v>
      </c>
      <c r="K23" s="65">
        <f t="shared" si="4"/>
        <v>0</v>
      </c>
      <c r="L23" s="65">
        <f t="shared" si="5"/>
        <v>0</v>
      </c>
      <c r="M23" s="60">
        <v>0</v>
      </c>
      <c r="N23" s="61">
        <v>0</v>
      </c>
      <c r="O23" s="61">
        <v>0</v>
      </c>
    </row>
    <row r="24" spans="2:15" s="5" customFormat="1" ht="14.25">
      <c r="B24" s="77"/>
      <c r="C24" s="57"/>
      <c r="D24" s="38"/>
      <c r="E24" s="38"/>
      <c r="F24" s="38"/>
      <c r="G24" s="141">
        <f t="shared" si="6"/>
        <v>0</v>
      </c>
      <c r="H24" s="64">
        <v>0</v>
      </c>
      <c r="I24" s="64">
        <v>0</v>
      </c>
      <c r="J24" s="79">
        <v>0</v>
      </c>
      <c r="K24" s="65">
        <f t="shared" si="4"/>
        <v>0</v>
      </c>
      <c r="L24" s="65">
        <f>J24+K24</f>
        <v>0</v>
      </c>
      <c r="M24" s="60">
        <v>0</v>
      </c>
      <c r="N24" s="61">
        <v>0</v>
      </c>
      <c r="O24" s="61">
        <v>0</v>
      </c>
    </row>
    <row r="25" spans="2:15" s="5" customFormat="1" ht="14.25">
      <c r="B25" s="77"/>
      <c r="C25" s="57"/>
      <c r="D25" s="38"/>
      <c r="E25" s="38"/>
      <c r="F25" s="38"/>
      <c r="G25" s="141">
        <f t="shared" si="6"/>
        <v>0</v>
      </c>
      <c r="H25" s="64">
        <v>0</v>
      </c>
      <c r="I25" s="64">
        <v>0</v>
      </c>
      <c r="J25" s="79">
        <v>0</v>
      </c>
      <c r="K25" s="65">
        <f t="shared" si="4"/>
        <v>0</v>
      </c>
      <c r="L25" s="65">
        <f>J25+K25</f>
        <v>0</v>
      </c>
      <c r="M25" s="60">
        <v>0</v>
      </c>
      <c r="N25" s="61">
        <v>0</v>
      </c>
      <c r="O25" s="61">
        <v>0</v>
      </c>
    </row>
    <row r="26" spans="2:15" s="5" customFormat="1" ht="14.25">
      <c r="B26" s="77"/>
      <c r="C26" s="57"/>
      <c r="D26" s="38"/>
      <c r="E26" s="38"/>
      <c r="F26" s="38"/>
      <c r="G26" s="141">
        <f t="shared" si="6"/>
        <v>0</v>
      </c>
      <c r="H26" s="64">
        <v>0</v>
      </c>
      <c r="I26" s="64">
        <v>0</v>
      </c>
      <c r="J26" s="79">
        <v>0</v>
      </c>
      <c r="K26" s="65">
        <f t="shared" si="4"/>
        <v>0</v>
      </c>
      <c r="L26" s="65">
        <f>J26+K26</f>
        <v>0</v>
      </c>
      <c r="M26" s="60">
        <v>0</v>
      </c>
      <c r="N26" s="61">
        <v>0</v>
      </c>
      <c r="O26" s="61">
        <v>0</v>
      </c>
    </row>
    <row r="27" spans="2:15" s="5" customFormat="1" ht="14.25">
      <c r="B27" s="77"/>
      <c r="C27" s="57"/>
      <c r="D27" s="38"/>
      <c r="E27" s="38"/>
      <c r="F27" s="38"/>
      <c r="G27" s="141">
        <f t="shared" si="6"/>
        <v>0</v>
      </c>
      <c r="H27" s="64">
        <v>0</v>
      </c>
      <c r="I27" s="64">
        <v>0</v>
      </c>
      <c r="J27" s="79">
        <v>0</v>
      </c>
      <c r="K27" s="65">
        <f t="shared" si="4"/>
        <v>0</v>
      </c>
      <c r="L27" s="65">
        <f t="shared" si="5"/>
        <v>0</v>
      </c>
      <c r="M27" s="60">
        <v>0</v>
      </c>
      <c r="N27" s="61">
        <v>0</v>
      </c>
      <c r="O27" s="61">
        <v>0</v>
      </c>
    </row>
    <row r="28" spans="2:15" s="5" customFormat="1" ht="14.25">
      <c r="B28" s="77"/>
      <c r="C28" s="57"/>
      <c r="D28" s="38"/>
      <c r="E28" s="38"/>
      <c r="F28" s="38"/>
      <c r="G28" s="141">
        <f t="shared" si="6"/>
        <v>0</v>
      </c>
      <c r="H28" s="64">
        <v>0</v>
      </c>
      <c r="I28" s="64">
        <v>0</v>
      </c>
      <c r="J28" s="79">
        <v>0</v>
      </c>
      <c r="K28" s="65">
        <f t="shared" si="4"/>
        <v>0</v>
      </c>
      <c r="L28" s="65">
        <f t="shared" si="5"/>
        <v>0</v>
      </c>
      <c r="M28" s="60">
        <v>0</v>
      </c>
      <c r="N28" s="61">
        <v>0</v>
      </c>
      <c r="O28" s="61">
        <v>0</v>
      </c>
    </row>
    <row r="29" spans="2:15" s="5" customFormat="1" ht="14.25">
      <c r="B29" s="77"/>
      <c r="C29" s="57"/>
      <c r="D29" s="38"/>
      <c r="E29" s="38"/>
      <c r="F29" s="38"/>
      <c r="G29" s="141">
        <f t="shared" si="6"/>
        <v>0</v>
      </c>
      <c r="H29" s="64">
        <v>0</v>
      </c>
      <c r="I29" s="64">
        <v>0</v>
      </c>
      <c r="J29" s="79">
        <v>0</v>
      </c>
      <c r="K29" s="65">
        <f t="shared" si="4"/>
        <v>0</v>
      </c>
      <c r="L29" s="65">
        <f t="shared" si="5"/>
        <v>0</v>
      </c>
      <c r="M29" s="60">
        <v>0</v>
      </c>
      <c r="N29" s="61">
        <v>0</v>
      </c>
      <c r="O29" s="61">
        <v>0</v>
      </c>
    </row>
    <row r="30" spans="2:12" s="5" customFormat="1" ht="14.25">
      <c r="B30" s="66">
        <f>SUM(B20:B29)</f>
        <v>0</v>
      </c>
      <c r="C30" s="5" t="s">
        <v>11</v>
      </c>
      <c r="D30" s="16"/>
      <c r="E30" s="16"/>
      <c r="F30" s="16"/>
      <c r="G30" s="16"/>
      <c r="H30" s="16"/>
      <c r="I30" s="16"/>
      <c r="J30" s="67" t="s">
        <v>12</v>
      </c>
      <c r="K30" s="16">
        <f>SUM(L20:L29)</f>
        <v>0</v>
      </c>
      <c r="L30" s="16"/>
    </row>
    <row r="31" spans="3:15" s="5" customFormat="1" ht="15">
      <c r="C31" s="16"/>
      <c r="D31" s="16"/>
      <c r="E31" s="16"/>
      <c r="H31" s="16"/>
      <c r="I31" s="16"/>
      <c r="J31" s="16"/>
      <c r="K31" s="68" t="s">
        <v>13</v>
      </c>
      <c r="L31" s="69">
        <f>L16+K30</f>
        <v>0</v>
      </c>
      <c r="M31" s="78">
        <f>SUM(M6:M29)-O31</f>
        <v>0</v>
      </c>
      <c r="O31" s="78">
        <f>SUM(O6:O29)</f>
        <v>0</v>
      </c>
    </row>
    <row r="32" s="5" customFormat="1" ht="14.25"/>
    <row r="33" spans="1:9" s="5" customFormat="1" ht="15">
      <c r="A33" s="14" t="s">
        <v>116</v>
      </c>
      <c r="B33" s="6"/>
      <c r="C33" s="6"/>
      <c r="D33" s="6"/>
      <c r="E33" s="6"/>
      <c r="F33" s="6"/>
      <c r="G33" s="6"/>
      <c r="H33" s="6"/>
      <c r="I33" s="6"/>
    </row>
    <row r="34" spans="2:9" s="5" customFormat="1" ht="28.5">
      <c r="B34" s="151" t="s">
        <v>14</v>
      </c>
      <c r="C34" s="151"/>
      <c r="D34" s="151"/>
      <c r="E34" s="151"/>
      <c r="F34" s="151"/>
      <c r="G34" s="151"/>
      <c r="I34" s="7" t="s">
        <v>3</v>
      </c>
    </row>
    <row r="35" spans="1:9" s="5" customFormat="1" ht="14.25">
      <c r="A35" s="5">
        <v>1</v>
      </c>
      <c r="B35" s="152"/>
      <c r="C35" s="152"/>
      <c r="D35" s="152"/>
      <c r="E35" s="152"/>
      <c r="F35" s="152"/>
      <c r="G35" s="152"/>
      <c r="I35" s="38">
        <v>0</v>
      </c>
    </row>
    <row r="36" spans="1:9" s="5" customFormat="1" ht="14.25">
      <c r="A36" s="5">
        <v>2</v>
      </c>
      <c r="B36" s="152"/>
      <c r="C36" s="152"/>
      <c r="D36" s="152"/>
      <c r="E36" s="152"/>
      <c r="F36" s="152"/>
      <c r="G36" s="152"/>
      <c r="I36" s="38">
        <v>0</v>
      </c>
    </row>
    <row r="37" spans="1:9" s="5" customFormat="1" ht="14.25">
      <c r="A37" s="5">
        <v>3</v>
      </c>
      <c r="B37" s="152"/>
      <c r="C37" s="152"/>
      <c r="D37" s="152"/>
      <c r="E37" s="152"/>
      <c r="F37" s="152"/>
      <c r="G37" s="152"/>
      <c r="I37" s="38">
        <v>0</v>
      </c>
    </row>
    <row r="38" spans="2:9" s="5" customFormat="1" ht="14.25">
      <c r="B38" s="5" t="s">
        <v>67</v>
      </c>
      <c r="I38" s="16">
        <f>SUM(I35:I37)</f>
        <v>0</v>
      </c>
    </row>
    <row r="39" spans="8:9" s="5" customFormat="1" ht="15">
      <c r="H39" s="8" t="s">
        <v>15</v>
      </c>
      <c r="I39" s="69">
        <f>I38</f>
        <v>0</v>
      </c>
    </row>
    <row r="40" s="5" customFormat="1" ht="14.25"/>
    <row r="41" spans="1:9" s="5" customFormat="1" ht="28.5">
      <c r="A41" s="53" t="s">
        <v>16</v>
      </c>
      <c r="I41" s="7" t="s">
        <v>3</v>
      </c>
    </row>
    <row r="42" spans="1:9" s="5" customFormat="1" ht="14.25">
      <c r="A42" s="5">
        <v>1</v>
      </c>
      <c r="B42" s="5" t="s">
        <v>17</v>
      </c>
      <c r="I42" s="38">
        <v>0</v>
      </c>
    </row>
    <row r="43" spans="1:9" s="5" customFormat="1" ht="14.25">
      <c r="A43" s="5">
        <v>2</v>
      </c>
      <c r="B43" s="5" t="s">
        <v>18</v>
      </c>
      <c r="I43" s="38">
        <v>0</v>
      </c>
    </row>
    <row r="44" spans="8:9" s="5" customFormat="1" ht="15">
      <c r="H44" s="8" t="s">
        <v>19</v>
      </c>
      <c r="I44" s="69">
        <f>SUM(I42:I43)</f>
        <v>0</v>
      </c>
    </row>
    <row r="45" s="5" customFormat="1" ht="14.25"/>
    <row r="46" spans="1:9" s="5" customFormat="1" ht="29.25">
      <c r="A46" s="14" t="s">
        <v>20</v>
      </c>
      <c r="B46" s="6"/>
      <c r="C46" s="6"/>
      <c r="D46" s="6"/>
      <c r="E46" s="6"/>
      <c r="F46" s="6"/>
      <c r="G46" s="6"/>
      <c r="H46" s="6"/>
      <c r="I46" s="10" t="s">
        <v>3</v>
      </c>
    </row>
    <row r="47" spans="1:9" s="5" customFormat="1" ht="14.25">
      <c r="A47" s="5">
        <v>1</v>
      </c>
      <c r="B47" s="5" t="s">
        <v>21</v>
      </c>
      <c r="I47" s="38">
        <v>0</v>
      </c>
    </row>
    <row r="48" spans="1:9" s="5" customFormat="1" ht="14.25">
      <c r="A48" s="5">
        <v>2</v>
      </c>
      <c r="B48" s="5" t="s">
        <v>22</v>
      </c>
      <c r="I48" s="38">
        <v>0</v>
      </c>
    </row>
    <row r="49" spans="1:9" s="5" customFormat="1" ht="14.25">
      <c r="A49" s="5">
        <v>3</v>
      </c>
      <c r="B49" s="5" t="s">
        <v>23</v>
      </c>
      <c r="I49" s="38">
        <v>0</v>
      </c>
    </row>
    <row r="50" spans="1:9" s="5" customFormat="1" ht="14.25">
      <c r="A50" s="5">
        <v>4</v>
      </c>
      <c r="B50" s="5" t="s">
        <v>24</v>
      </c>
      <c r="I50" s="38">
        <v>0</v>
      </c>
    </row>
    <row r="51" spans="1:9" s="5" customFormat="1" ht="14.25">
      <c r="A51" s="5">
        <v>5</v>
      </c>
      <c r="B51" s="5" t="s">
        <v>25</v>
      </c>
      <c r="C51" s="152"/>
      <c r="D51" s="152"/>
      <c r="E51" s="152"/>
      <c r="F51" s="152"/>
      <c r="G51" s="152"/>
      <c r="I51" s="38">
        <v>0</v>
      </c>
    </row>
    <row r="52" spans="1:9" s="5" customFormat="1" ht="15">
      <c r="A52" s="70"/>
      <c r="B52" s="52" t="s">
        <v>26</v>
      </c>
      <c r="D52" s="80">
        <v>0</v>
      </c>
      <c r="H52" s="8" t="s">
        <v>27</v>
      </c>
      <c r="I52" s="69">
        <f>(I47+I48+I49+I50+I51)*A52</f>
        <v>0</v>
      </c>
    </row>
    <row r="53" spans="1:2" s="5" customFormat="1" ht="14.25">
      <c r="A53" s="52"/>
      <c r="B53" s="52"/>
    </row>
    <row r="54" spans="1:9" s="5" customFormat="1" ht="29.25">
      <c r="A54" s="14" t="s">
        <v>28</v>
      </c>
      <c r="B54" s="6"/>
      <c r="C54" s="6"/>
      <c r="D54" s="6"/>
      <c r="E54" s="6"/>
      <c r="F54" s="6"/>
      <c r="G54" s="6"/>
      <c r="H54" s="6"/>
      <c r="I54" s="10" t="s">
        <v>3</v>
      </c>
    </row>
    <row r="55" spans="1:9" s="5" customFormat="1" ht="14.25">
      <c r="A55" s="52">
        <v>1</v>
      </c>
      <c r="B55" s="70" t="s">
        <v>29</v>
      </c>
      <c r="C55" s="52"/>
      <c r="D55" s="52"/>
      <c r="E55" s="52"/>
      <c r="F55" s="52"/>
      <c r="G55" s="52"/>
      <c r="H55" s="52"/>
      <c r="I55" s="71">
        <f>'Yr 1 Other Direct Cost Detail'!E14</f>
        <v>0</v>
      </c>
    </row>
    <row r="56" spans="1:9" s="5" customFormat="1" ht="14.25">
      <c r="A56" s="52">
        <v>2</v>
      </c>
      <c r="B56" s="70" t="s">
        <v>72</v>
      </c>
      <c r="C56" s="52"/>
      <c r="D56" s="52"/>
      <c r="E56" s="52"/>
      <c r="F56" s="52"/>
      <c r="G56" s="52"/>
      <c r="H56" s="52"/>
      <c r="I56" s="71">
        <f>'Yr 1 Other Direct Cost Detail'!E15</f>
        <v>0</v>
      </c>
    </row>
    <row r="57" spans="1:9" s="5" customFormat="1" ht="14.25">
      <c r="A57" s="52">
        <v>3</v>
      </c>
      <c r="B57" s="70" t="s">
        <v>31</v>
      </c>
      <c r="C57" s="52"/>
      <c r="D57" s="52"/>
      <c r="E57" s="52"/>
      <c r="F57" s="52"/>
      <c r="G57" s="52"/>
      <c r="H57" s="52"/>
      <c r="I57" s="71">
        <f>'Yr 1 Other Direct Cost Detail'!E23</f>
        <v>0</v>
      </c>
    </row>
    <row r="58" spans="1:9" s="5" customFormat="1" ht="14.25">
      <c r="A58" s="52">
        <v>4</v>
      </c>
      <c r="B58" s="70" t="s">
        <v>32</v>
      </c>
      <c r="C58" s="52"/>
      <c r="D58" s="52"/>
      <c r="E58" s="52"/>
      <c r="F58" s="52"/>
      <c r="G58" s="52"/>
      <c r="H58" s="52"/>
      <c r="I58" s="71">
        <f>'Yr 1 Other Direct Cost Detail'!E23</f>
        <v>0</v>
      </c>
    </row>
    <row r="59" spans="1:9" s="5" customFormat="1" ht="14.25">
      <c r="A59" s="52">
        <v>5</v>
      </c>
      <c r="B59" s="70" t="s">
        <v>45</v>
      </c>
      <c r="C59" s="52"/>
      <c r="D59" s="52"/>
      <c r="E59" s="52"/>
      <c r="F59" s="52"/>
      <c r="G59" s="52"/>
      <c r="H59" s="52"/>
      <c r="I59" s="71">
        <f>'Yr 1 Other Direct Cost Detail'!E30</f>
        <v>0</v>
      </c>
    </row>
    <row r="60" spans="1:9" s="5" customFormat="1" ht="14.25">
      <c r="A60" s="52"/>
      <c r="B60" s="70" t="s">
        <v>104</v>
      </c>
      <c r="C60" s="52"/>
      <c r="D60" s="52"/>
      <c r="E60" s="52"/>
      <c r="F60" s="52"/>
      <c r="G60" s="52"/>
      <c r="H60" s="110"/>
      <c r="I60" s="71"/>
    </row>
    <row r="61" spans="1:9" s="5" customFormat="1" ht="14.25">
      <c r="A61" s="52">
        <v>6</v>
      </c>
      <c r="B61" s="70" t="s">
        <v>33</v>
      </c>
      <c r="C61" s="52"/>
      <c r="D61" s="52"/>
      <c r="E61" s="52"/>
      <c r="F61" s="52"/>
      <c r="G61" s="52"/>
      <c r="H61" s="52"/>
      <c r="I61" s="71">
        <f>'Yr 1 Other Direct Cost Detail'!E31</f>
        <v>0</v>
      </c>
    </row>
    <row r="62" spans="1:9" s="5" customFormat="1" ht="14.25">
      <c r="A62" s="52">
        <v>7</v>
      </c>
      <c r="B62" s="70" t="s">
        <v>73</v>
      </c>
      <c r="C62" s="52"/>
      <c r="D62" s="52"/>
      <c r="E62" s="52"/>
      <c r="F62" s="52"/>
      <c r="G62" s="52"/>
      <c r="H62" s="52"/>
      <c r="I62" s="71">
        <f>'Yr 1 Other Direct Cost Detail'!E32</f>
        <v>0</v>
      </c>
    </row>
    <row r="63" spans="1:9" s="5" customFormat="1" ht="14.25">
      <c r="A63" s="52">
        <v>8</v>
      </c>
      <c r="B63" s="153" t="str">
        <f>'Yr 1 Other Direct Cost Detail'!B33</f>
        <v>Technology Infrastructure Fee</v>
      </c>
      <c r="C63" s="153"/>
      <c r="D63" s="153"/>
      <c r="E63" s="153"/>
      <c r="F63" s="153"/>
      <c r="G63" s="153"/>
      <c r="H63" s="52"/>
      <c r="I63" s="71">
        <f>'Yr 1 Other Direct Cost Detail'!E33</f>
        <v>0</v>
      </c>
    </row>
    <row r="64" spans="1:9" s="5" customFormat="1" ht="14.25">
      <c r="A64" s="52">
        <v>9</v>
      </c>
      <c r="B64" s="153" t="str">
        <f>'Yr 1 Other Direct Cost Detail'!B38</f>
        <v>GSR fee remissions (if applicable)</v>
      </c>
      <c r="C64" s="153"/>
      <c r="D64" s="153"/>
      <c r="E64" s="153"/>
      <c r="F64" s="153"/>
      <c r="G64" s="153"/>
      <c r="H64" s="52"/>
      <c r="I64" s="71">
        <f>'Yr 1 Other Direct Cost Detail'!E42</f>
        <v>0</v>
      </c>
    </row>
    <row r="65" spans="1:9" s="5" customFormat="1" ht="14.25">
      <c r="A65" s="52">
        <v>10</v>
      </c>
      <c r="B65" s="153" t="str">
        <f>'Yr 1 Other Direct Cost Detail'!B43</f>
        <v>Animal Expenses</v>
      </c>
      <c r="C65" s="153"/>
      <c r="D65" s="153"/>
      <c r="E65" s="153"/>
      <c r="F65" s="153"/>
      <c r="G65" s="153"/>
      <c r="H65" s="52"/>
      <c r="I65" s="71">
        <f>'Yr 1 Other Direct Cost Detail'!E47</f>
        <v>0</v>
      </c>
    </row>
    <row r="66" spans="1:9" s="5" customFormat="1" ht="15">
      <c r="A66" s="6"/>
      <c r="B66" s="6"/>
      <c r="C66" s="6"/>
      <c r="D66" s="6"/>
      <c r="E66" s="6"/>
      <c r="F66" s="6"/>
      <c r="G66" s="6"/>
      <c r="H66" s="73" t="s">
        <v>34</v>
      </c>
      <c r="I66" s="74">
        <f>SUM(I55:I65)</f>
        <v>0</v>
      </c>
    </row>
    <row r="67" s="5" customFormat="1" ht="14.25"/>
    <row r="68" s="5" customFormat="1" ht="14.25"/>
    <row r="69" spans="1:9" s="5" customFormat="1" ht="29.25">
      <c r="A69" s="14" t="s">
        <v>35</v>
      </c>
      <c r="B69" s="6"/>
      <c r="C69" s="6"/>
      <c r="D69" s="6"/>
      <c r="E69" s="6"/>
      <c r="F69" s="6"/>
      <c r="G69" s="6"/>
      <c r="H69" s="6"/>
      <c r="I69" s="10" t="s">
        <v>3</v>
      </c>
    </row>
    <row r="70" spans="8:10" s="5" customFormat="1" ht="15">
      <c r="H70" s="8" t="s">
        <v>36</v>
      </c>
      <c r="I70" s="13">
        <f>L31+I39+I44+I52+I66</f>
        <v>0</v>
      </c>
      <c r="J70" s="15"/>
    </row>
    <row r="71" s="5" customFormat="1" ht="14.25"/>
    <row r="72" s="5" customFormat="1" ht="14.25"/>
    <row r="73" s="5" customFormat="1" ht="15">
      <c r="A73" s="53" t="s">
        <v>37</v>
      </c>
    </row>
    <row r="74" spans="1:14" s="5" customFormat="1" ht="29.25">
      <c r="A74" s="6"/>
      <c r="B74" s="155" t="s">
        <v>38</v>
      </c>
      <c r="C74" s="155"/>
      <c r="D74" s="6"/>
      <c r="E74" s="149" t="s">
        <v>39</v>
      </c>
      <c r="F74" s="149"/>
      <c r="G74" s="10" t="s">
        <v>40</v>
      </c>
      <c r="H74" s="6"/>
      <c r="I74" s="10" t="s">
        <v>3</v>
      </c>
      <c r="N74" s="105" t="s">
        <v>38</v>
      </c>
    </row>
    <row r="75" spans="1:14" s="5" customFormat="1" ht="14.25">
      <c r="A75" s="130">
        <v>1</v>
      </c>
      <c r="B75" s="152" t="s">
        <v>95</v>
      </c>
      <c r="C75" s="152"/>
      <c r="E75" s="150">
        <f>'All Years Summary Sheet'!B8</f>
        <v>0.54</v>
      </c>
      <c r="F75" s="150"/>
      <c r="G75" s="15">
        <f>'All Years Summary Sheet'!B7</f>
        <v>0</v>
      </c>
      <c r="I75" s="16">
        <f>ROUND(E75*G75,0)</f>
        <v>0</v>
      </c>
      <c r="N75" s="3" t="s">
        <v>96</v>
      </c>
    </row>
    <row r="76" spans="1:14" s="5" customFormat="1" ht="14.25">
      <c r="A76" s="130">
        <v>2</v>
      </c>
      <c r="B76" s="154"/>
      <c r="C76" s="154"/>
      <c r="E76" s="154"/>
      <c r="F76" s="154"/>
      <c r="I76" s="16">
        <f>ROUND(E76*G76,0)</f>
        <v>0</v>
      </c>
      <c r="N76" s="3" t="s">
        <v>97</v>
      </c>
    </row>
    <row r="77" spans="1:14" s="5" customFormat="1" ht="14.25">
      <c r="A77" s="130">
        <v>3</v>
      </c>
      <c r="B77" s="154"/>
      <c r="C77" s="154"/>
      <c r="E77" s="154"/>
      <c r="F77" s="154"/>
      <c r="I77" s="16">
        <f>ROUND(E77*G77,0)</f>
        <v>0</v>
      </c>
      <c r="N77" s="3" t="s">
        <v>98</v>
      </c>
    </row>
    <row r="78" spans="1:14" s="5" customFormat="1" ht="15">
      <c r="A78" s="130">
        <v>4</v>
      </c>
      <c r="B78" s="154"/>
      <c r="C78" s="154"/>
      <c r="E78" s="154"/>
      <c r="F78" s="154"/>
      <c r="H78" s="8"/>
      <c r="I78" s="16">
        <f>ROUND(E78*G78,0)</f>
        <v>0</v>
      </c>
      <c r="N78" s="3" t="s">
        <v>99</v>
      </c>
    </row>
    <row r="79" spans="2:14" s="5" customFormat="1" ht="15">
      <c r="B79" s="5" t="s">
        <v>101</v>
      </c>
      <c r="H79" s="8" t="s">
        <v>41</v>
      </c>
      <c r="I79" s="69">
        <f>SUM(I75:I78)</f>
        <v>0</v>
      </c>
      <c r="N79" s="3" t="s">
        <v>95</v>
      </c>
    </row>
    <row r="80" s="5" customFormat="1" ht="14.25">
      <c r="N80" s="3" t="s">
        <v>100</v>
      </c>
    </row>
    <row r="81" spans="1:9" s="5" customFormat="1" ht="29.25">
      <c r="A81" s="14" t="s">
        <v>42</v>
      </c>
      <c r="B81" s="6"/>
      <c r="C81" s="6"/>
      <c r="D81" s="6"/>
      <c r="E81" s="6"/>
      <c r="F81" s="6"/>
      <c r="G81" s="6"/>
      <c r="H81" s="6"/>
      <c r="I81" s="10" t="s">
        <v>3</v>
      </c>
    </row>
    <row r="82" spans="8:9" s="5" customFormat="1" ht="15">
      <c r="H82" s="8" t="s">
        <v>43</v>
      </c>
      <c r="I82" s="75">
        <f>I70+I79</f>
        <v>0</v>
      </c>
    </row>
    <row r="83" s="5" customFormat="1" ht="14.25"/>
    <row r="84" s="5" customFormat="1" ht="14.25"/>
    <row r="85" spans="1:9" s="5" customFormat="1" ht="29.25">
      <c r="A85" s="14" t="s">
        <v>44</v>
      </c>
      <c r="B85" s="6"/>
      <c r="C85" s="6"/>
      <c r="D85" s="6"/>
      <c r="E85" s="6"/>
      <c r="F85" s="6"/>
      <c r="G85" s="6"/>
      <c r="H85" s="6"/>
      <c r="I85" s="10" t="s">
        <v>3</v>
      </c>
    </row>
    <row r="86" s="5" customFormat="1" ht="15">
      <c r="I86" s="69">
        <v>0</v>
      </c>
    </row>
  </sheetData>
  <sheetProtection/>
  <mergeCells count="18">
    <mergeCell ref="B77:C77"/>
    <mergeCell ref="E77:F77"/>
    <mergeCell ref="B78:C78"/>
    <mergeCell ref="E78:F78"/>
    <mergeCell ref="B65:G65"/>
    <mergeCell ref="C51:G51"/>
    <mergeCell ref="E76:F76"/>
    <mergeCell ref="B76:C76"/>
    <mergeCell ref="B74:C74"/>
    <mergeCell ref="B75:C75"/>
    <mergeCell ref="E74:F74"/>
    <mergeCell ref="E75:F75"/>
    <mergeCell ref="B34:G34"/>
    <mergeCell ref="B35:G35"/>
    <mergeCell ref="B37:G37"/>
    <mergeCell ref="B36:G36"/>
    <mergeCell ref="B63:G63"/>
    <mergeCell ref="B64:G64"/>
  </mergeCells>
  <dataValidations count="1">
    <dataValidation type="list" allowBlank="1" showInputMessage="1" showErrorMessage="1" sqref="B75:C75">
      <formula1>$N$75:$N$80</formula1>
    </dataValidation>
  </dataValidations>
  <printOptions horizontalCentered="1"/>
  <pageMargins left="0.2" right="0.2" top="0.2" bottom="0.2" header="0" footer="0"/>
  <pageSetup fitToHeight="1" fitToWidth="1" horizontalDpi="600" verticalDpi="600" orientation="portrait" scale="55" r:id="rId3"/>
  <rowBreaks count="2" manualBreakCount="2">
    <brk id="32" max="255" man="1"/>
    <brk id="5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3" width="13.421875" style="0" customWidth="1"/>
    <col min="4" max="12" width="11.7109375" style="0" customWidth="1"/>
  </cols>
  <sheetData>
    <row r="1" spans="1:12" s="3" customFormat="1" ht="15.75" thickBot="1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2" t="s">
        <v>112</v>
      </c>
      <c r="K1" s="123">
        <f>'Yr 1'!L1+1</f>
        <v>41974</v>
      </c>
      <c r="L1" s="124">
        <f>K1+364</f>
        <v>42338</v>
      </c>
    </row>
    <row r="2" spans="1:13" s="3" customFormat="1" ht="15">
      <c r="A2" s="2"/>
      <c r="C2" s="114" t="s">
        <v>111</v>
      </c>
      <c r="D2" s="119">
        <f>'Yr 1'!E1</f>
        <v>179700</v>
      </c>
      <c r="G2" s="115" t="s">
        <v>109</v>
      </c>
      <c r="H2" s="139">
        <v>0.05</v>
      </c>
      <c r="K2" s="117" t="s">
        <v>110</v>
      </c>
      <c r="L2" s="140">
        <v>0.03</v>
      </c>
      <c r="M2" s="118"/>
    </row>
    <row r="3" s="5" customFormat="1" ht="14.25"/>
    <row r="4" s="5" customFormat="1" ht="15">
      <c r="A4" s="53" t="s">
        <v>0</v>
      </c>
    </row>
    <row r="5" spans="1:15" s="5" customFormat="1" ht="28.5">
      <c r="A5" s="6"/>
      <c r="B5" s="54" t="s">
        <v>1</v>
      </c>
      <c r="C5" s="54" t="s">
        <v>2</v>
      </c>
      <c r="D5" s="55" t="s">
        <v>103</v>
      </c>
      <c r="E5" s="55" t="s">
        <v>83</v>
      </c>
      <c r="F5" s="55" t="s">
        <v>84</v>
      </c>
      <c r="G5" s="55" t="s">
        <v>79</v>
      </c>
      <c r="H5" s="55" t="s">
        <v>80</v>
      </c>
      <c r="I5" s="55" t="s">
        <v>81</v>
      </c>
      <c r="J5" s="55" t="s">
        <v>77</v>
      </c>
      <c r="K5" s="55" t="s">
        <v>78</v>
      </c>
      <c r="L5" s="55" t="s">
        <v>3</v>
      </c>
      <c r="M5" s="56" t="s">
        <v>102</v>
      </c>
      <c r="N5" s="56" t="s">
        <v>76</v>
      </c>
      <c r="O5" s="56" t="s">
        <v>82</v>
      </c>
    </row>
    <row r="6" spans="2:15" s="5" customFormat="1" ht="14.25">
      <c r="B6" s="136">
        <f>'Yr 1'!B6</f>
        <v>0</v>
      </c>
      <c r="C6" s="57" t="s">
        <v>75</v>
      </c>
      <c r="D6" s="58">
        <f>ROUND('Yr 1'!D6*($H$2+100%),0)</f>
        <v>0</v>
      </c>
      <c r="E6" s="58">
        <f>ROUND('Yr 1'!E6*($H$2+100%),0)</f>
        <v>0</v>
      </c>
      <c r="F6" s="58">
        <f>ROUND('Yr 1'!F6*($H$2+100%),0)</f>
        <v>0</v>
      </c>
      <c r="G6" s="106">
        <f aca="true" t="shared" si="0" ref="G6:G15">12*$M6</f>
        <v>0</v>
      </c>
      <c r="H6" s="59">
        <f>'Yr 1'!H6</f>
        <v>0</v>
      </c>
      <c r="I6" s="59">
        <f>'Yr 1'!I6</f>
        <v>0</v>
      </c>
      <c r="J6" s="16">
        <f aca="true" t="shared" si="1" ref="J6:J15">ROUND(D6*G6/12,0)+ROUND(E6*H6/9,0)+ROUND(F6*I6/3,0)</f>
        <v>0</v>
      </c>
      <c r="K6" s="16">
        <f aca="true" t="shared" si="2" ref="K6:K15">ROUND(J6*N6,0)</f>
        <v>0</v>
      </c>
      <c r="L6" s="16">
        <f aca="true" t="shared" si="3" ref="L6:L15">J6+K6</f>
        <v>0</v>
      </c>
      <c r="M6" s="60">
        <f>'Yr 1'!M6</f>
        <v>0</v>
      </c>
      <c r="N6" s="61">
        <f>'Yr 1'!N6</f>
        <v>0</v>
      </c>
      <c r="O6" s="61">
        <f>'Yr 1'!O6</f>
        <v>0</v>
      </c>
    </row>
    <row r="7" spans="2:15" s="5" customFormat="1" ht="14.25">
      <c r="B7" s="136">
        <f>'Yr 1'!B7</f>
        <v>0</v>
      </c>
      <c r="C7" s="136">
        <f>'Yr 1'!C7</f>
        <v>0</v>
      </c>
      <c r="D7" s="58">
        <f>ROUND('Yr 1'!D7*($H$2+100%),0)</f>
        <v>0</v>
      </c>
      <c r="E7" s="58">
        <f>ROUND('Yr 1'!E7*($H$2+100%),0)</f>
        <v>0</v>
      </c>
      <c r="F7" s="58">
        <f>ROUND('Yr 1'!F7*($H$2+100%),0)</f>
        <v>0</v>
      </c>
      <c r="G7" s="106">
        <f t="shared" si="0"/>
        <v>0</v>
      </c>
      <c r="H7" s="59">
        <f>'Yr 1'!H7</f>
        <v>0</v>
      </c>
      <c r="I7" s="59">
        <f>'Yr 1'!I7</f>
        <v>0</v>
      </c>
      <c r="J7" s="16">
        <f t="shared" si="1"/>
        <v>0</v>
      </c>
      <c r="K7" s="16">
        <f t="shared" si="2"/>
        <v>0</v>
      </c>
      <c r="L7" s="16">
        <f t="shared" si="3"/>
        <v>0</v>
      </c>
      <c r="M7" s="60">
        <f>'Yr 1'!M7</f>
        <v>0</v>
      </c>
      <c r="N7" s="61">
        <f>'Yr 1'!N7</f>
        <v>0</v>
      </c>
      <c r="O7" s="61">
        <f>'Yr 1'!O7</f>
        <v>0</v>
      </c>
    </row>
    <row r="8" spans="2:15" s="5" customFormat="1" ht="14.25">
      <c r="B8" s="136">
        <f>'Yr 1'!B8</f>
        <v>0</v>
      </c>
      <c r="C8" s="136">
        <f>'Yr 1'!C8</f>
        <v>0</v>
      </c>
      <c r="D8" s="58">
        <f>ROUND('Yr 1'!D8*($H$2+100%),0)</f>
        <v>0</v>
      </c>
      <c r="E8" s="58">
        <f>ROUND('Yr 1'!E8*($H$2+100%),0)</f>
        <v>0</v>
      </c>
      <c r="F8" s="58">
        <f>ROUND('Yr 1'!F8*($H$2+100%),0)</f>
        <v>0</v>
      </c>
      <c r="G8" s="106">
        <f t="shared" si="0"/>
        <v>0</v>
      </c>
      <c r="H8" s="59">
        <f>'Yr 1'!H8</f>
        <v>0</v>
      </c>
      <c r="I8" s="59">
        <f>'Yr 1'!I8</f>
        <v>0</v>
      </c>
      <c r="J8" s="16">
        <f t="shared" si="1"/>
        <v>0</v>
      </c>
      <c r="K8" s="16">
        <f t="shared" si="2"/>
        <v>0</v>
      </c>
      <c r="L8" s="16">
        <f t="shared" si="3"/>
        <v>0</v>
      </c>
      <c r="M8" s="60">
        <f>'Yr 1'!M8</f>
        <v>0</v>
      </c>
      <c r="N8" s="61">
        <f>'Yr 1'!N8</f>
        <v>0</v>
      </c>
      <c r="O8" s="61">
        <f>'Yr 1'!O8</f>
        <v>0</v>
      </c>
    </row>
    <row r="9" spans="2:15" s="5" customFormat="1" ht="14.25">
      <c r="B9" s="136">
        <f>'Yr 1'!B9</f>
        <v>0</v>
      </c>
      <c r="C9" s="136">
        <f>'Yr 1'!C9</f>
        <v>0</v>
      </c>
      <c r="D9" s="58">
        <f>ROUND('Yr 1'!D9*($H$2+100%),0)</f>
        <v>0</v>
      </c>
      <c r="E9" s="58">
        <f>ROUND('Yr 1'!E9*($H$2+100%),0)</f>
        <v>0</v>
      </c>
      <c r="F9" s="58">
        <f>ROUND('Yr 1'!F9*($H$2+100%),0)</f>
        <v>0</v>
      </c>
      <c r="G9" s="106">
        <f t="shared" si="0"/>
        <v>0</v>
      </c>
      <c r="H9" s="59">
        <f>'Yr 1'!H9</f>
        <v>0</v>
      </c>
      <c r="I9" s="59">
        <f>'Yr 1'!I9</f>
        <v>0</v>
      </c>
      <c r="J9" s="16">
        <f t="shared" si="1"/>
        <v>0</v>
      </c>
      <c r="K9" s="16">
        <f t="shared" si="2"/>
        <v>0</v>
      </c>
      <c r="L9" s="16">
        <f t="shared" si="3"/>
        <v>0</v>
      </c>
      <c r="M9" s="60">
        <f>'Yr 1'!M9</f>
        <v>0</v>
      </c>
      <c r="N9" s="61">
        <f>'Yr 1'!N9</f>
        <v>0</v>
      </c>
      <c r="O9" s="61">
        <f>'Yr 1'!O9</f>
        <v>0</v>
      </c>
    </row>
    <row r="10" spans="2:15" s="5" customFormat="1" ht="14.25">
      <c r="B10" s="136">
        <f>'Yr 1'!B10</f>
        <v>0</v>
      </c>
      <c r="C10" s="136">
        <f>'Yr 1'!C10</f>
        <v>0</v>
      </c>
      <c r="D10" s="58">
        <f>ROUND('Yr 1'!D10*($H$2+100%),0)</f>
        <v>0</v>
      </c>
      <c r="E10" s="58">
        <f>ROUND('Yr 1'!E10*($H$2+100%),0)</f>
        <v>0</v>
      </c>
      <c r="F10" s="58">
        <f>ROUND('Yr 1'!F10*($H$2+100%),0)</f>
        <v>0</v>
      </c>
      <c r="G10" s="106">
        <f t="shared" si="0"/>
        <v>0</v>
      </c>
      <c r="H10" s="59">
        <f>'Yr 1'!H10</f>
        <v>0</v>
      </c>
      <c r="I10" s="59">
        <f>'Yr 1'!I10</f>
        <v>0</v>
      </c>
      <c r="J10" s="16">
        <f t="shared" si="1"/>
        <v>0</v>
      </c>
      <c r="K10" s="16">
        <f t="shared" si="2"/>
        <v>0</v>
      </c>
      <c r="L10" s="16">
        <f t="shared" si="3"/>
        <v>0</v>
      </c>
      <c r="M10" s="60">
        <f>'Yr 1'!M10</f>
        <v>0</v>
      </c>
      <c r="N10" s="61">
        <f>'Yr 1'!N10</f>
        <v>0</v>
      </c>
      <c r="O10" s="61">
        <f>'Yr 1'!O10</f>
        <v>0</v>
      </c>
    </row>
    <row r="11" spans="2:15" s="5" customFormat="1" ht="14.25">
      <c r="B11" s="136">
        <f>'Yr 1'!B11</f>
        <v>0</v>
      </c>
      <c r="C11" s="136">
        <f>'Yr 1'!C11</f>
        <v>0</v>
      </c>
      <c r="D11" s="58">
        <f>ROUND('Yr 1'!D11*($H$2+100%),0)</f>
        <v>0</v>
      </c>
      <c r="E11" s="58">
        <f>ROUND('Yr 1'!E11*($H$2+100%),0)</f>
        <v>0</v>
      </c>
      <c r="F11" s="58">
        <f>ROUND('Yr 1'!F11*($H$2+100%),0)</f>
        <v>0</v>
      </c>
      <c r="G11" s="106">
        <f t="shared" si="0"/>
        <v>0</v>
      </c>
      <c r="H11" s="59">
        <f>'Yr 1'!H11</f>
        <v>0</v>
      </c>
      <c r="I11" s="59">
        <f>'Yr 1'!I11</f>
        <v>0</v>
      </c>
      <c r="J11" s="16">
        <f t="shared" si="1"/>
        <v>0</v>
      </c>
      <c r="K11" s="16">
        <f t="shared" si="2"/>
        <v>0</v>
      </c>
      <c r="L11" s="16">
        <f t="shared" si="3"/>
        <v>0</v>
      </c>
      <c r="M11" s="60">
        <f>'Yr 1'!M11</f>
        <v>0</v>
      </c>
      <c r="N11" s="61">
        <f>'Yr 1'!N11</f>
        <v>0</v>
      </c>
      <c r="O11" s="61">
        <f>'Yr 1'!O11</f>
        <v>0</v>
      </c>
    </row>
    <row r="12" spans="2:15" s="5" customFormat="1" ht="14.25">
      <c r="B12" s="136">
        <f>'Yr 1'!B12</f>
        <v>0</v>
      </c>
      <c r="C12" s="136">
        <f>'Yr 1'!C12</f>
        <v>0</v>
      </c>
      <c r="D12" s="58">
        <f>ROUND('Yr 1'!D12*($H$2+100%),0)</f>
        <v>0</v>
      </c>
      <c r="E12" s="58">
        <f>ROUND('Yr 1'!E12*($H$2+100%),0)</f>
        <v>0</v>
      </c>
      <c r="F12" s="58">
        <f>ROUND('Yr 1'!F12*($H$2+100%),0)</f>
        <v>0</v>
      </c>
      <c r="G12" s="106">
        <f t="shared" si="0"/>
        <v>0</v>
      </c>
      <c r="H12" s="59">
        <f>'Yr 1'!H12</f>
        <v>0</v>
      </c>
      <c r="I12" s="59">
        <f>'Yr 1'!I12</f>
        <v>0</v>
      </c>
      <c r="J12" s="16">
        <f t="shared" si="1"/>
        <v>0</v>
      </c>
      <c r="K12" s="16">
        <f t="shared" si="2"/>
        <v>0</v>
      </c>
      <c r="L12" s="16">
        <f t="shared" si="3"/>
        <v>0</v>
      </c>
      <c r="M12" s="60">
        <f>'Yr 1'!M12</f>
        <v>0</v>
      </c>
      <c r="N12" s="61">
        <f>'Yr 1'!N12</f>
        <v>0</v>
      </c>
      <c r="O12" s="61">
        <f>'Yr 1'!O12</f>
        <v>0</v>
      </c>
    </row>
    <row r="13" spans="2:15" s="5" customFormat="1" ht="14.25">
      <c r="B13" s="136">
        <f>'Yr 1'!B13</f>
        <v>0</v>
      </c>
      <c r="C13" s="136">
        <f>'Yr 1'!C13</f>
        <v>0</v>
      </c>
      <c r="D13" s="58">
        <f>ROUND('Yr 1'!D13*($H$2+100%),0)</f>
        <v>0</v>
      </c>
      <c r="E13" s="58">
        <f>ROUND('Yr 1'!E13*($H$2+100%),0)</f>
        <v>0</v>
      </c>
      <c r="F13" s="58">
        <f>ROUND('Yr 1'!F13*($H$2+100%),0)</f>
        <v>0</v>
      </c>
      <c r="G13" s="106">
        <f t="shared" si="0"/>
        <v>0</v>
      </c>
      <c r="H13" s="59">
        <f>'Yr 1'!H13</f>
        <v>0</v>
      </c>
      <c r="I13" s="59">
        <f>'Yr 1'!I13</f>
        <v>0</v>
      </c>
      <c r="J13" s="16">
        <f>ROUND(D13*G13/12,0)+ROUND(E13*H13/9,0)+ROUND(F13*I13/3,0)</f>
        <v>0</v>
      </c>
      <c r="K13" s="16">
        <f t="shared" si="2"/>
        <v>0</v>
      </c>
      <c r="L13" s="16">
        <f t="shared" si="3"/>
        <v>0</v>
      </c>
      <c r="M13" s="60">
        <f>'Yr 1'!M13</f>
        <v>0</v>
      </c>
      <c r="N13" s="61">
        <f>'Yr 1'!N13</f>
        <v>0</v>
      </c>
      <c r="O13" s="61">
        <f>'Yr 1'!O13</f>
        <v>0</v>
      </c>
    </row>
    <row r="14" spans="2:15" s="5" customFormat="1" ht="14.25">
      <c r="B14" s="136">
        <f>'Yr 1'!B14</f>
        <v>0</v>
      </c>
      <c r="C14" s="136">
        <f>'Yr 1'!C14</f>
        <v>0</v>
      </c>
      <c r="D14" s="58">
        <f>ROUND('Yr 1'!D14*($H$2+100%),0)</f>
        <v>0</v>
      </c>
      <c r="E14" s="58">
        <f>ROUND('Yr 1'!E14*($H$2+100%),0)</f>
        <v>0</v>
      </c>
      <c r="F14" s="58">
        <f>ROUND('Yr 1'!F14*($H$2+100%),0)</f>
        <v>0</v>
      </c>
      <c r="G14" s="106">
        <f t="shared" si="0"/>
        <v>0</v>
      </c>
      <c r="H14" s="59">
        <f>'Yr 1'!H14</f>
        <v>0</v>
      </c>
      <c r="I14" s="59">
        <f>'Yr 1'!I14</f>
        <v>0</v>
      </c>
      <c r="J14" s="16">
        <f t="shared" si="1"/>
        <v>0</v>
      </c>
      <c r="K14" s="16">
        <f t="shared" si="2"/>
        <v>0</v>
      </c>
      <c r="L14" s="16">
        <f t="shared" si="3"/>
        <v>0</v>
      </c>
      <c r="M14" s="60">
        <f>'Yr 1'!M14</f>
        <v>0</v>
      </c>
      <c r="N14" s="61">
        <f>'Yr 1'!N14</f>
        <v>0</v>
      </c>
      <c r="O14" s="61">
        <f>'Yr 1'!O14</f>
        <v>0</v>
      </c>
    </row>
    <row r="15" spans="2:15" s="5" customFormat="1" ht="14.25">
      <c r="B15" s="136">
        <f>'Yr 1'!B15</f>
        <v>0</v>
      </c>
      <c r="C15" s="136">
        <f>'Yr 1'!C15</f>
        <v>0</v>
      </c>
      <c r="D15" s="58">
        <f>ROUND('Yr 1'!D15*($H$2+100%),0)</f>
        <v>0</v>
      </c>
      <c r="E15" s="58">
        <f>ROUND('Yr 1'!E15*($H$2+100%),0)</f>
        <v>0</v>
      </c>
      <c r="F15" s="58">
        <f>ROUND('Yr 1'!F15*($H$2+100%),0)</f>
        <v>0</v>
      </c>
      <c r="G15" s="106">
        <f t="shared" si="0"/>
        <v>0</v>
      </c>
      <c r="H15" s="59">
        <f>'Yr 1'!H15</f>
        <v>0</v>
      </c>
      <c r="I15" s="59">
        <f>'Yr 1'!I15</f>
        <v>0</v>
      </c>
      <c r="J15" s="16">
        <f t="shared" si="1"/>
        <v>0</v>
      </c>
      <c r="K15" s="16">
        <f t="shared" si="2"/>
        <v>0</v>
      </c>
      <c r="L15" s="16">
        <f t="shared" si="3"/>
        <v>0</v>
      </c>
      <c r="M15" s="60">
        <f>'Yr 1'!M15</f>
        <v>0</v>
      </c>
      <c r="N15" s="61">
        <f>'Yr 1'!N15</f>
        <v>0</v>
      </c>
      <c r="O15" s="61">
        <f>'Yr 1'!O15</f>
        <v>0</v>
      </c>
    </row>
    <row r="16" spans="2:14" s="5" customFormat="1" ht="14.25">
      <c r="B16" s="5" t="s">
        <v>4</v>
      </c>
      <c r="J16" s="16">
        <f>SUM(J6:J15)</f>
        <v>0</v>
      </c>
      <c r="K16" s="16">
        <f>SUM(K6:K15)</f>
        <v>0</v>
      </c>
      <c r="L16" s="16">
        <f>SUM(L6:L15)</f>
        <v>0</v>
      </c>
      <c r="M16" s="62"/>
      <c r="N16" s="62"/>
    </row>
    <row r="17" s="5" customFormat="1" ht="14.25"/>
    <row r="18" s="5" customFormat="1" ht="15">
      <c r="A18" s="53" t="s">
        <v>5</v>
      </c>
    </row>
    <row r="19" spans="1:15" s="5" customFormat="1" ht="28.5">
      <c r="A19" s="6"/>
      <c r="B19" s="55" t="s">
        <v>6</v>
      </c>
      <c r="C19" s="54" t="s">
        <v>2</v>
      </c>
      <c r="D19" s="54"/>
      <c r="E19" s="54"/>
      <c r="F19" s="54"/>
      <c r="G19" s="55" t="s">
        <v>79</v>
      </c>
      <c r="H19" s="55" t="s">
        <v>80</v>
      </c>
      <c r="I19" s="55" t="s">
        <v>81</v>
      </c>
      <c r="J19" s="55" t="s">
        <v>77</v>
      </c>
      <c r="K19" s="55" t="s">
        <v>78</v>
      </c>
      <c r="L19" s="55" t="s">
        <v>3</v>
      </c>
      <c r="M19" s="56" t="s">
        <v>102</v>
      </c>
      <c r="N19" s="56" t="s">
        <v>76</v>
      </c>
      <c r="O19" s="56" t="s">
        <v>82</v>
      </c>
    </row>
    <row r="20" spans="2:15" s="5" customFormat="1" ht="14.25">
      <c r="B20" s="138">
        <f>'Yr 1'!B20</f>
        <v>0</v>
      </c>
      <c r="C20" s="5" t="s">
        <v>7</v>
      </c>
      <c r="D20" s="63"/>
      <c r="E20" s="63"/>
      <c r="F20" s="63"/>
      <c r="G20" s="141">
        <f aca="true" t="shared" si="4" ref="G20:G29">12*M20</f>
        <v>0</v>
      </c>
      <c r="H20" s="64">
        <f>'Yr 1'!H20</f>
        <v>0</v>
      </c>
      <c r="I20" s="64">
        <f>'Yr 1'!I20</f>
        <v>0</v>
      </c>
      <c r="J20" s="79">
        <f>ROUND('Yr 1'!J20*($H$2+100%),0)</f>
        <v>0</v>
      </c>
      <c r="K20" s="65">
        <f aca="true" t="shared" si="5" ref="K20:K29">ROUND(J20*N20,0)</f>
        <v>0</v>
      </c>
      <c r="L20" s="65">
        <f aca="true" t="shared" si="6" ref="L20:L29">J20+K20</f>
        <v>0</v>
      </c>
      <c r="M20" s="60">
        <f>'Yr 1'!M20</f>
        <v>0</v>
      </c>
      <c r="N20" s="61">
        <f>'Yr 1'!N20</f>
        <v>0</v>
      </c>
      <c r="O20" s="61">
        <f>'Yr 1'!O20</f>
        <v>0</v>
      </c>
    </row>
    <row r="21" spans="2:15" s="5" customFormat="1" ht="14.25">
      <c r="B21" s="138">
        <f>'Yr 1'!B21</f>
        <v>0</v>
      </c>
      <c r="C21" s="5" t="s">
        <v>8</v>
      </c>
      <c r="D21" s="63"/>
      <c r="E21" s="63"/>
      <c r="F21" s="63"/>
      <c r="G21" s="141">
        <f t="shared" si="4"/>
        <v>0</v>
      </c>
      <c r="H21" s="64">
        <f>'Yr 1'!H21</f>
        <v>0</v>
      </c>
      <c r="I21" s="64">
        <f>'Yr 1'!I21</f>
        <v>0</v>
      </c>
      <c r="J21" s="79">
        <f>ROUND('Yr 1'!J21*($H$2+100%),0)</f>
        <v>0</v>
      </c>
      <c r="K21" s="65">
        <f t="shared" si="5"/>
        <v>0</v>
      </c>
      <c r="L21" s="65">
        <f t="shared" si="6"/>
        <v>0</v>
      </c>
      <c r="M21" s="60">
        <f>'Yr 1'!M21</f>
        <v>0</v>
      </c>
      <c r="N21" s="61">
        <f>'Yr 1'!N21</f>
        <v>0</v>
      </c>
      <c r="O21" s="61">
        <f>'Yr 1'!O21</f>
        <v>0</v>
      </c>
    </row>
    <row r="22" spans="2:15" s="5" customFormat="1" ht="14.25">
      <c r="B22" s="138">
        <f>'Yr 1'!B22</f>
        <v>0</v>
      </c>
      <c r="C22" s="5" t="s">
        <v>9</v>
      </c>
      <c r="D22" s="63"/>
      <c r="E22" s="63"/>
      <c r="F22" s="63"/>
      <c r="G22" s="141">
        <f t="shared" si="4"/>
        <v>0</v>
      </c>
      <c r="H22" s="64">
        <f>'Yr 1'!H22</f>
        <v>0</v>
      </c>
      <c r="I22" s="64">
        <f>'Yr 1'!I22</f>
        <v>0</v>
      </c>
      <c r="J22" s="79">
        <f>ROUND('Yr 1'!J22*($H$2+100%),0)</f>
        <v>0</v>
      </c>
      <c r="K22" s="65">
        <f t="shared" si="5"/>
        <v>0</v>
      </c>
      <c r="L22" s="65">
        <f t="shared" si="6"/>
        <v>0</v>
      </c>
      <c r="M22" s="60">
        <f>'Yr 1'!M22</f>
        <v>0</v>
      </c>
      <c r="N22" s="61">
        <f>'Yr 1'!N22</f>
        <v>0</v>
      </c>
      <c r="O22" s="61">
        <f>'Yr 1'!O22</f>
        <v>0</v>
      </c>
    </row>
    <row r="23" spans="2:15" s="5" customFormat="1" ht="14.25">
      <c r="B23" s="138">
        <f>'Yr 1'!B23</f>
        <v>0</v>
      </c>
      <c r="C23" s="5" t="s">
        <v>10</v>
      </c>
      <c r="D23" s="63"/>
      <c r="E23" s="63"/>
      <c r="F23" s="63"/>
      <c r="G23" s="141">
        <f t="shared" si="4"/>
        <v>0</v>
      </c>
      <c r="H23" s="64">
        <f>'Yr 1'!H23</f>
        <v>0</v>
      </c>
      <c r="I23" s="64">
        <f>'Yr 1'!I23</f>
        <v>0</v>
      </c>
      <c r="J23" s="79">
        <f>ROUND('Yr 1'!J23*($H$2+100%),0)</f>
        <v>0</v>
      </c>
      <c r="K23" s="65">
        <f t="shared" si="5"/>
        <v>0</v>
      </c>
      <c r="L23" s="65">
        <f t="shared" si="6"/>
        <v>0</v>
      </c>
      <c r="M23" s="60">
        <f>'Yr 1'!M23</f>
        <v>0</v>
      </c>
      <c r="N23" s="61">
        <f>'Yr 1'!N23</f>
        <v>0</v>
      </c>
      <c r="O23" s="61">
        <f>'Yr 1'!O23</f>
        <v>0</v>
      </c>
    </row>
    <row r="24" spans="2:15" s="5" customFormat="1" ht="14.25">
      <c r="B24" s="138">
        <f>'Yr 1'!B24</f>
        <v>0</v>
      </c>
      <c r="C24" s="137">
        <f>'Yr 1'!C24</f>
        <v>0</v>
      </c>
      <c r="D24" s="38"/>
      <c r="E24" s="38"/>
      <c r="F24" s="38"/>
      <c r="G24" s="141">
        <f t="shared" si="4"/>
        <v>0</v>
      </c>
      <c r="H24" s="64">
        <f>'Yr 1'!H24</f>
        <v>0</v>
      </c>
      <c r="I24" s="64">
        <f>'Yr 1'!I24</f>
        <v>0</v>
      </c>
      <c r="J24" s="79">
        <f>ROUND('Yr 1'!J24*($H$2+100%),0)</f>
        <v>0</v>
      </c>
      <c r="K24" s="65">
        <f t="shared" si="5"/>
        <v>0</v>
      </c>
      <c r="L24" s="65">
        <f t="shared" si="6"/>
        <v>0</v>
      </c>
      <c r="M24" s="60">
        <f>'Yr 1'!M24</f>
        <v>0</v>
      </c>
      <c r="N24" s="61">
        <f>'Yr 1'!N24</f>
        <v>0</v>
      </c>
      <c r="O24" s="61">
        <f>'Yr 1'!O24</f>
        <v>0</v>
      </c>
    </row>
    <row r="25" spans="2:15" s="5" customFormat="1" ht="14.25">
      <c r="B25" s="138">
        <f>'Yr 1'!B25</f>
        <v>0</v>
      </c>
      <c r="C25" s="137">
        <f>'Yr 1'!C25</f>
        <v>0</v>
      </c>
      <c r="D25" s="38"/>
      <c r="E25" s="38"/>
      <c r="F25" s="38"/>
      <c r="G25" s="141">
        <f t="shared" si="4"/>
        <v>0</v>
      </c>
      <c r="H25" s="64">
        <f>'Yr 1'!H25</f>
        <v>0</v>
      </c>
      <c r="I25" s="64">
        <f>'Yr 1'!I25</f>
        <v>0</v>
      </c>
      <c r="J25" s="79">
        <f>ROUND('Yr 1'!J25*($H$2+100%),0)</f>
        <v>0</v>
      </c>
      <c r="K25" s="65">
        <f t="shared" si="5"/>
        <v>0</v>
      </c>
      <c r="L25" s="65">
        <f t="shared" si="6"/>
        <v>0</v>
      </c>
      <c r="M25" s="60">
        <f>'Yr 1'!M25</f>
        <v>0</v>
      </c>
      <c r="N25" s="61">
        <f>'Yr 1'!N25</f>
        <v>0</v>
      </c>
      <c r="O25" s="61">
        <f>'Yr 1'!O25</f>
        <v>0</v>
      </c>
    </row>
    <row r="26" spans="2:15" s="5" customFormat="1" ht="14.25">
      <c r="B26" s="138">
        <f>'Yr 1'!B26</f>
        <v>0</v>
      </c>
      <c r="C26" s="137">
        <f>'Yr 1'!C26</f>
        <v>0</v>
      </c>
      <c r="D26" s="38"/>
      <c r="E26" s="38"/>
      <c r="F26" s="38"/>
      <c r="G26" s="141">
        <f t="shared" si="4"/>
        <v>0</v>
      </c>
      <c r="H26" s="64">
        <f>'Yr 1'!H26</f>
        <v>0</v>
      </c>
      <c r="I26" s="64">
        <f>'Yr 1'!I26</f>
        <v>0</v>
      </c>
      <c r="J26" s="79">
        <f>ROUND('Yr 1'!J26*($H$2+100%),0)</f>
        <v>0</v>
      </c>
      <c r="K26" s="65">
        <f t="shared" si="5"/>
        <v>0</v>
      </c>
      <c r="L26" s="65">
        <f t="shared" si="6"/>
        <v>0</v>
      </c>
      <c r="M26" s="60">
        <f>'Yr 1'!M26</f>
        <v>0</v>
      </c>
      <c r="N26" s="61">
        <f>'Yr 1'!N26</f>
        <v>0</v>
      </c>
      <c r="O26" s="61">
        <f>'Yr 1'!O26</f>
        <v>0</v>
      </c>
    </row>
    <row r="27" spans="2:15" s="5" customFormat="1" ht="14.25">
      <c r="B27" s="138">
        <f>'Yr 1'!B27</f>
        <v>0</v>
      </c>
      <c r="C27" s="137">
        <f>'Yr 1'!C27</f>
        <v>0</v>
      </c>
      <c r="D27" s="38"/>
      <c r="E27" s="38"/>
      <c r="F27" s="38"/>
      <c r="G27" s="141">
        <f t="shared" si="4"/>
        <v>0</v>
      </c>
      <c r="H27" s="64">
        <f>'Yr 1'!H27</f>
        <v>0</v>
      </c>
      <c r="I27" s="64">
        <f>'Yr 1'!I27</f>
        <v>0</v>
      </c>
      <c r="J27" s="79">
        <f>ROUND('Yr 1'!J27*($H$2+100%),0)</f>
        <v>0</v>
      </c>
      <c r="K27" s="65">
        <f t="shared" si="5"/>
        <v>0</v>
      </c>
      <c r="L27" s="65">
        <f t="shared" si="6"/>
        <v>0</v>
      </c>
      <c r="M27" s="60">
        <f>'Yr 1'!M27</f>
        <v>0</v>
      </c>
      <c r="N27" s="61">
        <f>'Yr 1'!N27</f>
        <v>0</v>
      </c>
      <c r="O27" s="61">
        <f>'Yr 1'!O27</f>
        <v>0</v>
      </c>
    </row>
    <row r="28" spans="2:15" s="5" customFormat="1" ht="14.25">
      <c r="B28" s="138">
        <f>'Yr 1'!B28</f>
        <v>0</v>
      </c>
      <c r="C28" s="137">
        <f>'Yr 1'!C28</f>
        <v>0</v>
      </c>
      <c r="D28" s="38"/>
      <c r="E28" s="38"/>
      <c r="F28" s="38"/>
      <c r="G28" s="141">
        <f t="shared" si="4"/>
        <v>0</v>
      </c>
      <c r="H28" s="64">
        <f>'Yr 1'!H28</f>
        <v>0</v>
      </c>
      <c r="I28" s="64">
        <f>'Yr 1'!I28</f>
        <v>0</v>
      </c>
      <c r="J28" s="79">
        <f>ROUND('Yr 1'!J28*($H$2+100%),0)</f>
        <v>0</v>
      </c>
      <c r="K28" s="65">
        <f t="shared" si="5"/>
        <v>0</v>
      </c>
      <c r="L28" s="65">
        <f t="shared" si="6"/>
        <v>0</v>
      </c>
      <c r="M28" s="60">
        <f>'Yr 1'!M28</f>
        <v>0</v>
      </c>
      <c r="N28" s="61">
        <f>'Yr 1'!N28</f>
        <v>0</v>
      </c>
      <c r="O28" s="61">
        <f>'Yr 1'!O28</f>
        <v>0</v>
      </c>
    </row>
    <row r="29" spans="2:15" s="5" customFormat="1" ht="14.25">
      <c r="B29" s="138">
        <f>'Yr 1'!B29</f>
        <v>0</v>
      </c>
      <c r="C29" s="137">
        <f>'Yr 1'!C29</f>
        <v>0</v>
      </c>
      <c r="D29" s="38"/>
      <c r="E29" s="38"/>
      <c r="F29" s="38"/>
      <c r="G29" s="141">
        <f t="shared" si="4"/>
        <v>0</v>
      </c>
      <c r="H29" s="64">
        <f>'Yr 1'!H29</f>
        <v>0</v>
      </c>
      <c r="I29" s="64">
        <f>'Yr 1'!I29</f>
        <v>0</v>
      </c>
      <c r="J29" s="79">
        <f>ROUND('Yr 1'!J29*($H$2+100%),0)</f>
        <v>0</v>
      </c>
      <c r="K29" s="65">
        <f t="shared" si="5"/>
        <v>0</v>
      </c>
      <c r="L29" s="65">
        <f t="shared" si="6"/>
        <v>0</v>
      </c>
      <c r="M29" s="60">
        <f>'Yr 1'!M29</f>
        <v>0</v>
      </c>
      <c r="N29" s="61">
        <f>'Yr 1'!N29</f>
        <v>0</v>
      </c>
      <c r="O29" s="61">
        <f>'Yr 1'!O29</f>
        <v>0</v>
      </c>
    </row>
    <row r="30" spans="2:12" s="5" customFormat="1" ht="14.25">
      <c r="B30" s="66">
        <f>SUM(B20:B29)</f>
        <v>0</v>
      </c>
      <c r="C30" s="5" t="s">
        <v>11</v>
      </c>
      <c r="D30" s="16"/>
      <c r="E30" s="16"/>
      <c r="F30" s="16"/>
      <c r="G30" s="16"/>
      <c r="H30" s="16"/>
      <c r="I30" s="16"/>
      <c r="J30" s="67" t="s">
        <v>12</v>
      </c>
      <c r="K30" s="16">
        <f>SUM(L20:L29)</f>
        <v>0</v>
      </c>
      <c r="L30" s="16"/>
    </row>
    <row r="31" spans="3:15" s="5" customFormat="1" ht="15">
      <c r="C31" s="16"/>
      <c r="D31" s="16"/>
      <c r="E31" s="16"/>
      <c r="H31" s="16"/>
      <c r="I31" s="16"/>
      <c r="J31" s="16"/>
      <c r="K31" s="68" t="s">
        <v>13</v>
      </c>
      <c r="L31" s="69">
        <f>L16+K30</f>
        <v>0</v>
      </c>
      <c r="M31" s="78">
        <f>SUM(M6:M29)-O31</f>
        <v>0</v>
      </c>
      <c r="O31" s="78">
        <f>SUM(O6:O29)</f>
        <v>0</v>
      </c>
    </row>
    <row r="32" s="5" customFormat="1" ht="14.25"/>
    <row r="33" spans="1:9" s="5" customFormat="1" ht="15">
      <c r="A33" s="14" t="s">
        <v>116</v>
      </c>
      <c r="B33" s="6"/>
      <c r="C33" s="6"/>
      <c r="D33" s="6"/>
      <c r="E33" s="6"/>
      <c r="F33" s="6"/>
      <c r="G33" s="6"/>
      <c r="H33" s="6"/>
      <c r="I33" s="6"/>
    </row>
    <row r="34" spans="2:9" s="5" customFormat="1" ht="28.5">
      <c r="B34" s="151" t="s">
        <v>14</v>
      </c>
      <c r="C34" s="151"/>
      <c r="D34" s="151"/>
      <c r="E34" s="151"/>
      <c r="F34" s="151"/>
      <c r="G34" s="151"/>
      <c r="I34" s="7" t="s">
        <v>3</v>
      </c>
    </row>
    <row r="35" spans="1:9" s="5" customFormat="1" ht="14.25">
      <c r="A35" s="5">
        <v>1</v>
      </c>
      <c r="B35" s="152"/>
      <c r="C35" s="152"/>
      <c r="D35" s="152"/>
      <c r="E35" s="152"/>
      <c r="F35" s="152"/>
      <c r="G35" s="152"/>
      <c r="I35" s="38">
        <v>0</v>
      </c>
    </row>
    <row r="36" spans="1:9" s="5" customFormat="1" ht="14.25">
      <c r="A36" s="5">
        <v>2</v>
      </c>
      <c r="B36" s="152"/>
      <c r="C36" s="152"/>
      <c r="D36" s="152"/>
      <c r="E36" s="152"/>
      <c r="F36" s="152"/>
      <c r="G36" s="152"/>
      <c r="I36" s="38">
        <v>0</v>
      </c>
    </row>
    <row r="37" spans="1:9" s="5" customFormat="1" ht="14.25">
      <c r="A37" s="5">
        <v>3</v>
      </c>
      <c r="B37" s="152"/>
      <c r="C37" s="152"/>
      <c r="D37" s="152"/>
      <c r="E37" s="152"/>
      <c r="F37" s="152"/>
      <c r="G37" s="152"/>
      <c r="I37" s="38">
        <v>0</v>
      </c>
    </row>
    <row r="38" spans="2:9" s="5" customFormat="1" ht="14.25">
      <c r="B38" s="5" t="s">
        <v>67</v>
      </c>
      <c r="I38" s="16">
        <f>SUM(I35:I37)</f>
        <v>0</v>
      </c>
    </row>
    <row r="39" spans="8:9" s="5" customFormat="1" ht="15">
      <c r="H39" s="8" t="s">
        <v>15</v>
      </c>
      <c r="I39" s="69">
        <f>I38</f>
        <v>0</v>
      </c>
    </row>
    <row r="40" s="5" customFormat="1" ht="14.25"/>
    <row r="41" spans="1:9" s="5" customFormat="1" ht="28.5">
      <c r="A41" s="53" t="s">
        <v>16</v>
      </c>
      <c r="I41" s="7" t="s">
        <v>3</v>
      </c>
    </row>
    <row r="42" spans="1:9" s="5" customFormat="1" ht="14.25">
      <c r="A42" s="5">
        <v>1</v>
      </c>
      <c r="B42" s="5" t="s">
        <v>17</v>
      </c>
      <c r="I42" s="38">
        <f>ROUND('Yr 1'!I42*$L$2,0)</f>
        <v>0</v>
      </c>
    </row>
    <row r="43" spans="1:9" s="5" customFormat="1" ht="14.25">
      <c r="A43" s="5">
        <v>2</v>
      </c>
      <c r="B43" s="5" t="s">
        <v>18</v>
      </c>
      <c r="I43" s="38">
        <f>ROUND('Yr 1'!I43*$L$2,0)</f>
        <v>0</v>
      </c>
    </row>
    <row r="44" spans="8:9" s="5" customFormat="1" ht="15">
      <c r="H44" s="8" t="s">
        <v>19</v>
      </c>
      <c r="I44" s="69">
        <f>SUM(I42:I43)</f>
        <v>0</v>
      </c>
    </row>
    <row r="45" s="5" customFormat="1" ht="14.25"/>
    <row r="46" spans="1:9" s="5" customFormat="1" ht="29.25">
      <c r="A46" s="14" t="s">
        <v>20</v>
      </c>
      <c r="B46" s="6"/>
      <c r="C46" s="6"/>
      <c r="D46" s="6"/>
      <c r="E46" s="6"/>
      <c r="F46" s="6"/>
      <c r="G46" s="6"/>
      <c r="H46" s="6"/>
      <c r="I46" s="10" t="s">
        <v>3</v>
      </c>
    </row>
    <row r="47" spans="1:9" s="5" customFormat="1" ht="14.25">
      <c r="A47" s="5">
        <v>1</v>
      </c>
      <c r="B47" s="5" t="s">
        <v>21</v>
      </c>
      <c r="I47" s="38">
        <f>ROUND('Yr 1'!I47*$L$2,0)</f>
        <v>0</v>
      </c>
    </row>
    <row r="48" spans="1:9" s="5" customFormat="1" ht="14.25">
      <c r="A48" s="5">
        <v>2</v>
      </c>
      <c r="B48" s="5" t="s">
        <v>22</v>
      </c>
      <c r="I48" s="38">
        <f>ROUND('Yr 1'!I48*$L$2,0)</f>
        <v>0</v>
      </c>
    </row>
    <row r="49" spans="1:9" s="5" customFormat="1" ht="14.25">
      <c r="A49" s="5">
        <v>3</v>
      </c>
      <c r="B49" s="5" t="s">
        <v>23</v>
      </c>
      <c r="I49" s="38">
        <f>ROUND('Yr 1'!I49*$L$2,0)</f>
        <v>0</v>
      </c>
    </row>
    <row r="50" spans="1:9" s="5" customFormat="1" ht="14.25">
      <c r="A50" s="5">
        <v>4</v>
      </c>
      <c r="B50" s="5" t="s">
        <v>24</v>
      </c>
      <c r="I50" s="38">
        <f>ROUND('Yr 1'!I50*$L$2,0)</f>
        <v>0</v>
      </c>
    </row>
    <row r="51" spans="1:9" s="5" customFormat="1" ht="14.25">
      <c r="A51" s="5">
        <v>5</v>
      </c>
      <c r="B51" s="5" t="s">
        <v>25</v>
      </c>
      <c r="C51" s="152"/>
      <c r="D51" s="152"/>
      <c r="E51" s="152"/>
      <c r="F51" s="152"/>
      <c r="G51" s="152"/>
      <c r="I51" s="38">
        <f>ROUND('Yr 1'!I51*$L$2,0)</f>
        <v>0</v>
      </c>
    </row>
    <row r="52" spans="1:9" s="5" customFormat="1" ht="15">
      <c r="A52" s="70"/>
      <c r="B52" s="52" t="s">
        <v>26</v>
      </c>
      <c r="D52" s="80">
        <v>0</v>
      </c>
      <c r="H52" s="8" t="s">
        <v>27</v>
      </c>
      <c r="I52" s="69">
        <f>(I47+I48+I49+I50+I51)*A52</f>
        <v>0</v>
      </c>
    </row>
    <row r="53" spans="1:2" s="5" customFormat="1" ht="14.25">
      <c r="A53" s="52"/>
      <c r="B53" s="52"/>
    </row>
    <row r="54" spans="1:9" s="5" customFormat="1" ht="29.25">
      <c r="A54" s="14" t="s">
        <v>28</v>
      </c>
      <c r="B54" s="6"/>
      <c r="C54" s="6"/>
      <c r="D54" s="6"/>
      <c r="E54" s="6"/>
      <c r="F54" s="6"/>
      <c r="G54" s="6"/>
      <c r="H54" s="6"/>
      <c r="I54" s="10" t="s">
        <v>3</v>
      </c>
    </row>
    <row r="55" spans="1:9" s="5" customFormat="1" ht="14.25">
      <c r="A55" s="52">
        <v>1</v>
      </c>
      <c r="B55" s="70" t="s">
        <v>29</v>
      </c>
      <c r="C55" s="52"/>
      <c r="D55" s="52"/>
      <c r="E55" s="52"/>
      <c r="F55" s="52"/>
      <c r="G55" s="52"/>
      <c r="H55" s="52"/>
      <c r="I55" s="71">
        <f>ROUND('Yr 1'!I55*$L$2,0)</f>
        <v>0</v>
      </c>
    </row>
    <row r="56" spans="1:9" s="5" customFormat="1" ht="14.25">
      <c r="A56" s="52">
        <v>2</v>
      </c>
      <c r="B56" s="70" t="s">
        <v>72</v>
      </c>
      <c r="C56" s="52"/>
      <c r="D56" s="52"/>
      <c r="E56" s="52"/>
      <c r="F56" s="52"/>
      <c r="G56" s="52"/>
      <c r="H56" s="52"/>
      <c r="I56" s="71">
        <f>ROUND('Yr 1'!I56*$L$2,0)</f>
        <v>0</v>
      </c>
    </row>
    <row r="57" spans="1:9" s="5" customFormat="1" ht="14.25">
      <c r="A57" s="52">
        <v>3</v>
      </c>
      <c r="B57" s="70" t="s">
        <v>31</v>
      </c>
      <c r="C57" s="52"/>
      <c r="D57" s="52"/>
      <c r="E57" s="52"/>
      <c r="F57" s="52"/>
      <c r="G57" s="52"/>
      <c r="H57" s="52"/>
      <c r="I57" s="71">
        <f>ROUND('Yr 1'!I57*$L$2,0)</f>
        <v>0</v>
      </c>
    </row>
    <row r="58" spans="1:9" s="5" customFormat="1" ht="14.25">
      <c r="A58" s="52">
        <v>4</v>
      </c>
      <c r="B58" s="70" t="s">
        <v>32</v>
      </c>
      <c r="C58" s="52"/>
      <c r="D58" s="52"/>
      <c r="E58" s="52"/>
      <c r="F58" s="52"/>
      <c r="G58" s="52"/>
      <c r="H58" s="52"/>
      <c r="I58" s="71">
        <f>ROUND('Yr 1'!I58*$L$2,0)</f>
        <v>0</v>
      </c>
    </row>
    <row r="59" spans="1:9" s="5" customFormat="1" ht="14.25">
      <c r="A59" s="52">
        <v>5</v>
      </c>
      <c r="B59" s="70" t="s">
        <v>45</v>
      </c>
      <c r="C59" s="52"/>
      <c r="D59" s="52"/>
      <c r="E59" s="52"/>
      <c r="F59" s="52"/>
      <c r="G59" s="52"/>
      <c r="H59" s="52"/>
      <c r="I59" s="71">
        <f>'All Years Summary Sheet'!C50</f>
        <v>0</v>
      </c>
    </row>
    <row r="60" spans="1:9" s="5" customFormat="1" ht="14.25">
      <c r="A60" s="52"/>
      <c r="B60" s="70" t="s">
        <v>104</v>
      </c>
      <c r="C60" s="52"/>
      <c r="D60" s="52"/>
      <c r="E60" s="52"/>
      <c r="F60" s="52"/>
      <c r="G60" s="52"/>
      <c r="H60" s="110"/>
      <c r="I60" s="71"/>
    </row>
    <row r="61" spans="1:9" s="5" customFormat="1" ht="14.25">
      <c r="A61" s="52">
        <v>6</v>
      </c>
      <c r="B61" s="70" t="s">
        <v>33</v>
      </c>
      <c r="C61" s="52"/>
      <c r="D61" s="52"/>
      <c r="E61" s="52"/>
      <c r="F61" s="52"/>
      <c r="G61" s="52"/>
      <c r="H61" s="52"/>
      <c r="I61" s="71">
        <f>ROUND('Yr 1'!I61*$L$2,0)</f>
        <v>0</v>
      </c>
    </row>
    <row r="62" spans="1:9" s="5" customFormat="1" ht="14.25">
      <c r="A62" s="52">
        <v>7</v>
      </c>
      <c r="B62" s="70" t="s">
        <v>73</v>
      </c>
      <c r="C62" s="52"/>
      <c r="D62" s="52"/>
      <c r="E62" s="52"/>
      <c r="F62" s="52"/>
      <c r="G62" s="52"/>
      <c r="H62" s="52"/>
      <c r="I62" s="71">
        <f>ROUND('Yr 1'!I62*$L$2,0)</f>
        <v>0</v>
      </c>
    </row>
    <row r="63" spans="1:9" s="5" customFormat="1" ht="14.25">
      <c r="A63" s="52">
        <v>8</v>
      </c>
      <c r="B63" s="153" t="str">
        <f>'Yr 1'!B63:G63</f>
        <v>Technology Infrastructure Fee</v>
      </c>
      <c r="C63" s="153"/>
      <c r="D63" s="153"/>
      <c r="E63" s="153"/>
      <c r="F63" s="153"/>
      <c r="G63" s="153"/>
      <c r="H63" s="52"/>
      <c r="I63" s="71">
        <f>ROUND(M31*40.75*L2,0)</f>
        <v>0</v>
      </c>
    </row>
    <row r="64" spans="1:9" s="5" customFormat="1" ht="14.25">
      <c r="A64" s="52">
        <v>9</v>
      </c>
      <c r="B64" s="153" t="str">
        <f>'Yr 1'!B64:G64</f>
        <v>GSR fee remissions (if applicable)</v>
      </c>
      <c r="C64" s="153"/>
      <c r="D64" s="153"/>
      <c r="E64" s="153"/>
      <c r="F64" s="153"/>
      <c r="G64" s="153"/>
      <c r="H64" s="52"/>
      <c r="I64" s="71">
        <f>ROUND('Yr 1'!I64*$L$2,0)</f>
        <v>0</v>
      </c>
    </row>
    <row r="65" spans="1:9" s="5" customFormat="1" ht="14.25">
      <c r="A65" s="52">
        <v>10</v>
      </c>
      <c r="B65" s="153" t="str">
        <f>'Yr 1'!B65:G65</f>
        <v>Animal Expenses</v>
      </c>
      <c r="C65" s="153"/>
      <c r="D65" s="153"/>
      <c r="E65" s="153"/>
      <c r="F65" s="153"/>
      <c r="G65" s="153"/>
      <c r="H65" s="52"/>
      <c r="I65" s="71">
        <f>ROUND('Yr 1'!I65*$L$2,0)</f>
        <v>0</v>
      </c>
    </row>
    <row r="66" spans="1:9" s="5" customFormat="1" ht="15">
      <c r="A66" s="6"/>
      <c r="B66" s="6"/>
      <c r="C66" s="6"/>
      <c r="D66" s="6"/>
      <c r="E66" s="6"/>
      <c r="F66" s="6"/>
      <c r="G66" s="6"/>
      <c r="H66" s="73" t="s">
        <v>34</v>
      </c>
      <c r="I66" s="74">
        <f>SUM(I55:I65)</f>
        <v>0</v>
      </c>
    </row>
    <row r="67" s="5" customFormat="1" ht="14.25"/>
    <row r="68" s="5" customFormat="1" ht="14.25"/>
    <row r="69" spans="1:9" s="5" customFormat="1" ht="29.25">
      <c r="A69" s="14" t="s">
        <v>35</v>
      </c>
      <c r="B69" s="6"/>
      <c r="C69" s="6"/>
      <c r="D69" s="6"/>
      <c r="E69" s="6"/>
      <c r="F69" s="6"/>
      <c r="G69" s="6"/>
      <c r="H69" s="6"/>
      <c r="I69" s="10" t="s">
        <v>3</v>
      </c>
    </row>
    <row r="70" spans="8:10" s="5" customFormat="1" ht="15">
      <c r="H70" s="8" t="s">
        <v>36</v>
      </c>
      <c r="I70" s="13">
        <f>L31+I39+I44+I52+I66</f>
        <v>0</v>
      </c>
      <c r="J70" s="15"/>
    </row>
    <row r="71" s="5" customFormat="1" ht="14.25"/>
    <row r="72" s="5" customFormat="1" ht="14.25"/>
    <row r="73" s="5" customFormat="1" ht="15">
      <c r="A73" s="53" t="s">
        <v>37</v>
      </c>
    </row>
    <row r="74" spans="1:14" s="5" customFormat="1" ht="29.25">
      <c r="A74" s="6"/>
      <c r="B74" s="155" t="s">
        <v>38</v>
      </c>
      <c r="C74" s="155"/>
      <c r="D74" s="6"/>
      <c r="E74" s="149" t="s">
        <v>39</v>
      </c>
      <c r="F74" s="149"/>
      <c r="G74" s="10" t="s">
        <v>40</v>
      </c>
      <c r="H74" s="6"/>
      <c r="I74" s="10" t="s">
        <v>3</v>
      </c>
      <c r="N74" s="105" t="s">
        <v>38</v>
      </c>
    </row>
    <row r="75" spans="1:14" s="5" customFormat="1" ht="14.25">
      <c r="A75" s="130">
        <v>1</v>
      </c>
      <c r="B75" s="152" t="s">
        <v>95</v>
      </c>
      <c r="C75" s="152"/>
      <c r="E75" s="150">
        <f>'All Years Summary Sheet'!C8</f>
        <v>0.54</v>
      </c>
      <c r="F75" s="150"/>
      <c r="G75" s="15">
        <f>'All Years Summary Sheet'!C7</f>
        <v>0</v>
      </c>
      <c r="I75" s="16">
        <f>ROUND(E75*G75,0)</f>
        <v>0</v>
      </c>
      <c r="N75" s="3" t="s">
        <v>96</v>
      </c>
    </row>
    <row r="76" spans="1:14" s="5" customFormat="1" ht="14.25">
      <c r="A76" s="130">
        <v>2</v>
      </c>
      <c r="B76" s="154"/>
      <c r="C76" s="154"/>
      <c r="E76" s="154"/>
      <c r="F76" s="154"/>
      <c r="I76" s="16">
        <f>ROUND(E76*G76,0)</f>
        <v>0</v>
      </c>
      <c r="N76" s="3" t="s">
        <v>97</v>
      </c>
    </row>
    <row r="77" spans="1:14" s="5" customFormat="1" ht="14.25">
      <c r="A77" s="130">
        <v>3</v>
      </c>
      <c r="B77" s="154"/>
      <c r="C77" s="154"/>
      <c r="E77" s="154"/>
      <c r="F77" s="154"/>
      <c r="I77" s="16">
        <f>ROUND(E77*G77,0)</f>
        <v>0</v>
      </c>
      <c r="N77" s="3" t="s">
        <v>98</v>
      </c>
    </row>
    <row r="78" spans="1:14" s="5" customFormat="1" ht="15">
      <c r="A78" s="130">
        <v>4</v>
      </c>
      <c r="B78" s="154"/>
      <c r="C78" s="154"/>
      <c r="E78" s="154"/>
      <c r="F78" s="154"/>
      <c r="H78" s="8"/>
      <c r="I78" s="16">
        <f>ROUND(E78*G78,0)</f>
        <v>0</v>
      </c>
      <c r="N78" s="3" t="s">
        <v>99</v>
      </c>
    </row>
    <row r="79" spans="2:14" s="5" customFormat="1" ht="15">
      <c r="B79" s="5" t="s">
        <v>101</v>
      </c>
      <c r="H79" s="8" t="s">
        <v>41</v>
      </c>
      <c r="I79" s="69">
        <f>SUM(I75:I78)</f>
        <v>0</v>
      </c>
      <c r="N79" s="3" t="s">
        <v>95</v>
      </c>
    </row>
    <row r="80" s="5" customFormat="1" ht="14.25">
      <c r="N80" s="3" t="s">
        <v>100</v>
      </c>
    </row>
    <row r="81" spans="1:9" s="5" customFormat="1" ht="29.25">
      <c r="A81" s="14" t="s">
        <v>42</v>
      </c>
      <c r="B81" s="6"/>
      <c r="C81" s="6"/>
      <c r="D81" s="6"/>
      <c r="E81" s="6"/>
      <c r="F81" s="6"/>
      <c r="G81" s="6"/>
      <c r="H81" s="6"/>
      <c r="I81" s="10" t="s">
        <v>3</v>
      </c>
    </row>
    <row r="82" spans="8:9" s="5" customFormat="1" ht="15">
      <c r="H82" s="8" t="s">
        <v>43</v>
      </c>
      <c r="I82" s="75">
        <f>I70+I79</f>
        <v>0</v>
      </c>
    </row>
    <row r="83" s="5" customFormat="1" ht="14.25"/>
    <row r="84" s="5" customFormat="1" ht="14.25"/>
    <row r="85" spans="1:9" s="5" customFormat="1" ht="29.25">
      <c r="A85" s="14" t="s">
        <v>44</v>
      </c>
      <c r="B85" s="6"/>
      <c r="C85" s="6"/>
      <c r="D85" s="6"/>
      <c r="E85" s="6"/>
      <c r="F85" s="6"/>
      <c r="G85" s="6"/>
      <c r="H85" s="6"/>
      <c r="I85" s="10" t="s">
        <v>3</v>
      </c>
    </row>
    <row r="86" s="5" customFormat="1" ht="15">
      <c r="I86" s="69">
        <v>0</v>
      </c>
    </row>
  </sheetData>
  <sheetProtection/>
  <mergeCells count="18">
    <mergeCell ref="C51:G51"/>
    <mergeCell ref="B34:G34"/>
    <mergeCell ref="B35:G35"/>
    <mergeCell ref="B37:G37"/>
    <mergeCell ref="B36:G36"/>
    <mergeCell ref="B74:C74"/>
    <mergeCell ref="B75:C75"/>
    <mergeCell ref="E74:F74"/>
    <mergeCell ref="E75:F75"/>
    <mergeCell ref="B63:G63"/>
    <mergeCell ref="B64:G64"/>
    <mergeCell ref="B65:G65"/>
    <mergeCell ref="B77:C77"/>
    <mergeCell ref="E77:F77"/>
    <mergeCell ref="B78:C78"/>
    <mergeCell ref="E78:F78"/>
    <mergeCell ref="E76:F76"/>
    <mergeCell ref="B76:C76"/>
  </mergeCells>
  <conditionalFormatting sqref="B6:B15 C7:C15 B20:B29 C24:C29 B63:G6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B75:C75">
      <formula1>$N$75:$N$80</formula1>
    </dataValidation>
  </dataValidations>
  <printOptions horizontalCentered="1"/>
  <pageMargins left="0.2" right="0.2" top="0.2" bottom="0.2" header="0" footer="0"/>
  <pageSetup fitToHeight="1" fitToWidth="1" horizontalDpi="600" verticalDpi="600" orientation="portrait" scale="55" r:id="rId3"/>
  <rowBreaks count="2" manualBreakCount="2">
    <brk id="32" max="255" man="1"/>
    <brk id="5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3" width="13.421875" style="0" customWidth="1"/>
    <col min="4" max="12" width="11.7109375" style="0" customWidth="1"/>
  </cols>
  <sheetData>
    <row r="1" spans="1:12" s="3" customFormat="1" ht="15.75" thickBot="1">
      <c r="A1" s="120" t="s">
        <v>49</v>
      </c>
      <c r="B1" s="121"/>
      <c r="C1" s="121"/>
      <c r="D1" s="121"/>
      <c r="E1" s="121"/>
      <c r="F1" s="121"/>
      <c r="G1" s="121"/>
      <c r="H1" s="121"/>
      <c r="I1" s="121"/>
      <c r="J1" s="122" t="s">
        <v>112</v>
      </c>
      <c r="K1" s="124">
        <f>'Yr 2'!L1+1</f>
        <v>42339</v>
      </c>
      <c r="L1" s="124">
        <f>K1+365</f>
        <v>42704</v>
      </c>
    </row>
    <row r="2" spans="3:12" s="5" customFormat="1" ht="14.25">
      <c r="C2" s="114" t="s">
        <v>111</v>
      </c>
      <c r="D2" s="119">
        <f>'Yr 1'!E1</f>
        <v>179700</v>
      </c>
      <c r="E2" s="3"/>
      <c r="F2" s="3"/>
      <c r="G2" s="115" t="s">
        <v>109</v>
      </c>
      <c r="H2" s="116">
        <f>'Yr 2'!H2</f>
        <v>0.05</v>
      </c>
      <c r="I2" s="3"/>
      <c r="J2" s="3"/>
      <c r="K2" s="117" t="s">
        <v>110</v>
      </c>
      <c r="L2" s="118">
        <f>'Yr 2'!L2</f>
        <v>0.03</v>
      </c>
    </row>
    <row r="3" s="5" customFormat="1" ht="14.25"/>
    <row r="4" s="5" customFormat="1" ht="15">
      <c r="A4" s="53" t="s">
        <v>0</v>
      </c>
    </row>
    <row r="5" spans="1:15" s="5" customFormat="1" ht="28.5">
      <c r="A5" s="6"/>
      <c r="B5" s="54" t="s">
        <v>1</v>
      </c>
      <c r="C5" s="54" t="s">
        <v>2</v>
      </c>
      <c r="D5" s="55" t="s">
        <v>103</v>
      </c>
      <c r="E5" s="55" t="s">
        <v>83</v>
      </c>
      <c r="F5" s="55" t="s">
        <v>84</v>
      </c>
      <c r="G5" s="55" t="s">
        <v>79</v>
      </c>
      <c r="H5" s="55" t="s">
        <v>80</v>
      </c>
      <c r="I5" s="55" t="s">
        <v>81</v>
      </c>
      <c r="J5" s="55" t="s">
        <v>77</v>
      </c>
      <c r="K5" s="55" t="s">
        <v>78</v>
      </c>
      <c r="L5" s="55" t="s">
        <v>3</v>
      </c>
      <c r="M5" s="56" t="s">
        <v>102</v>
      </c>
      <c r="N5" s="56" t="s">
        <v>76</v>
      </c>
      <c r="O5" s="56" t="s">
        <v>82</v>
      </c>
    </row>
    <row r="6" spans="2:15" s="5" customFormat="1" ht="14.25">
      <c r="B6" s="76">
        <f>'Yr 2'!B6</f>
        <v>0</v>
      </c>
      <c r="C6" s="57" t="s">
        <v>75</v>
      </c>
      <c r="D6" s="58">
        <f>ROUND('Yr 2'!D6*($H$2+100%),0)</f>
        <v>0</v>
      </c>
      <c r="E6" s="58">
        <f>ROUND('Yr 2'!E6*($H$2+100%),0)</f>
        <v>0</v>
      </c>
      <c r="F6" s="58">
        <f>ROUND('Yr 2'!F6*($H$2+100%),0)</f>
        <v>0</v>
      </c>
      <c r="G6" s="106">
        <f aca="true" t="shared" si="0" ref="G6:G15">12*$M6</f>
        <v>0</v>
      </c>
      <c r="H6" s="59">
        <f>'Yr 2'!H6</f>
        <v>0</v>
      </c>
      <c r="I6" s="59">
        <f>'Yr 2'!I6</f>
        <v>0</v>
      </c>
      <c r="J6" s="16">
        <f aca="true" t="shared" si="1" ref="J6:J15">ROUND(D6*G6/12,0)+ROUND(E6*H6/9,0)+ROUND(F6*I6/3,0)</f>
        <v>0</v>
      </c>
      <c r="K6" s="16">
        <f aca="true" t="shared" si="2" ref="K6:K15">ROUND(J6*N6,0)</f>
        <v>0</v>
      </c>
      <c r="L6" s="16">
        <f aca="true" t="shared" si="3" ref="L6:L15">J6+K6</f>
        <v>0</v>
      </c>
      <c r="M6" s="60">
        <f>'Yr 2'!M6</f>
        <v>0</v>
      </c>
      <c r="N6" s="60">
        <f>'Yr 2'!N6</f>
        <v>0</v>
      </c>
      <c r="O6" s="60">
        <f>'Yr 2'!O6</f>
        <v>0</v>
      </c>
    </row>
    <row r="7" spans="2:15" s="5" customFormat="1" ht="14.25">
      <c r="B7" s="76">
        <f>'Yr 2'!B7</f>
        <v>0</v>
      </c>
      <c r="C7" s="76">
        <f>'Yr 2'!C7</f>
        <v>0</v>
      </c>
      <c r="D7" s="58">
        <f>ROUND('Yr 2'!D7*($H$2+100%),0)</f>
        <v>0</v>
      </c>
      <c r="E7" s="58">
        <f>ROUND('Yr 2'!E7*($H$2+100%),0)</f>
        <v>0</v>
      </c>
      <c r="F7" s="58">
        <f>ROUND('Yr 2'!F7*($H$2+100%),0)</f>
        <v>0</v>
      </c>
      <c r="G7" s="106">
        <f t="shared" si="0"/>
        <v>0</v>
      </c>
      <c r="H7" s="59">
        <f>'Yr 2'!H7</f>
        <v>0</v>
      </c>
      <c r="I7" s="59">
        <f>'Yr 2'!I7</f>
        <v>0</v>
      </c>
      <c r="J7" s="16">
        <f t="shared" si="1"/>
        <v>0</v>
      </c>
      <c r="K7" s="16">
        <f t="shared" si="2"/>
        <v>0</v>
      </c>
      <c r="L7" s="16">
        <f t="shared" si="3"/>
        <v>0</v>
      </c>
      <c r="M7" s="60">
        <f>'Yr 2'!M7</f>
        <v>0</v>
      </c>
      <c r="N7" s="60">
        <f>'Yr 2'!N7</f>
        <v>0</v>
      </c>
      <c r="O7" s="60">
        <f>'Yr 2'!O7</f>
        <v>0</v>
      </c>
    </row>
    <row r="8" spans="2:15" s="5" customFormat="1" ht="14.25">
      <c r="B8" s="76">
        <f>'Yr 2'!B8</f>
        <v>0</v>
      </c>
      <c r="C8" s="76">
        <f>'Yr 2'!C8</f>
        <v>0</v>
      </c>
      <c r="D8" s="58">
        <f>ROUND('Yr 2'!D8*($H$2+100%),0)</f>
        <v>0</v>
      </c>
      <c r="E8" s="58">
        <f>ROUND('Yr 2'!E8*($H$2+100%),0)</f>
        <v>0</v>
      </c>
      <c r="F8" s="58">
        <f>ROUND('Yr 2'!F8*($H$2+100%),0)</f>
        <v>0</v>
      </c>
      <c r="G8" s="106">
        <f t="shared" si="0"/>
        <v>0</v>
      </c>
      <c r="H8" s="59">
        <f>'Yr 2'!H8</f>
        <v>0</v>
      </c>
      <c r="I8" s="59">
        <f>'Yr 2'!I8</f>
        <v>0</v>
      </c>
      <c r="J8" s="16">
        <f t="shared" si="1"/>
        <v>0</v>
      </c>
      <c r="K8" s="16">
        <f t="shared" si="2"/>
        <v>0</v>
      </c>
      <c r="L8" s="16">
        <f t="shared" si="3"/>
        <v>0</v>
      </c>
      <c r="M8" s="60">
        <f>'Yr 2'!M8</f>
        <v>0</v>
      </c>
      <c r="N8" s="60">
        <f>'Yr 2'!N8</f>
        <v>0</v>
      </c>
      <c r="O8" s="60">
        <f>'Yr 2'!O8</f>
        <v>0</v>
      </c>
    </row>
    <row r="9" spans="2:15" s="5" customFormat="1" ht="14.25">
      <c r="B9" s="76">
        <f>'Yr 2'!B9</f>
        <v>0</v>
      </c>
      <c r="C9" s="76">
        <f>'Yr 2'!C9</f>
        <v>0</v>
      </c>
      <c r="D9" s="58">
        <f>ROUND('Yr 2'!D9*($H$2+100%),0)</f>
        <v>0</v>
      </c>
      <c r="E9" s="58">
        <f>ROUND('Yr 2'!E9*($H$2+100%),0)</f>
        <v>0</v>
      </c>
      <c r="F9" s="58">
        <f>ROUND('Yr 2'!F9*($H$2+100%),0)</f>
        <v>0</v>
      </c>
      <c r="G9" s="106">
        <f t="shared" si="0"/>
        <v>0</v>
      </c>
      <c r="H9" s="59">
        <f>'Yr 2'!H9</f>
        <v>0</v>
      </c>
      <c r="I9" s="59">
        <f>'Yr 2'!I9</f>
        <v>0</v>
      </c>
      <c r="J9" s="16">
        <f t="shared" si="1"/>
        <v>0</v>
      </c>
      <c r="K9" s="16">
        <f t="shared" si="2"/>
        <v>0</v>
      </c>
      <c r="L9" s="16">
        <f t="shared" si="3"/>
        <v>0</v>
      </c>
      <c r="M9" s="60">
        <f>'Yr 2'!M9</f>
        <v>0</v>
      </c>
      <c r="N9" s="60">
        <f>'Yr 2'!N9</f>
        <v>0</v>
      </c>
      <c r="O9" s="60">
        <f>'Yr 2'!O9</f>
        <v>0</v>
      </c>
    </row>
    <row r="10" spans="2:15" s="5" customFormat="1" ht="14.25">
      <c r="B10" s="76">
        <f>'Yr 2'!B10</f>
        <v>0</v>
      </c>
      <c r="C10" s="76">
        <f>'Yr 2'!C10</f>
        <v>0</v>
      </c>
      <c r="D10" s="58">
        <f>ROUND('Yr 2'!D10*($H$2+100%),0)</f>
        <v>0</v>
      </c>
      <c r="E10" s="58">
        <f>ROUND('Yr 2'!E10*($H$2+100%),0)</f>
        <v>0</v>
      </c>
      <c r="F10" s="58">
        <f>ROUND('Yr 2'!F10*($H$2+100%),0)</f>
        <v>0</v>
      </c>
      <c r="G10" s="106">
        <f t="shared" si="0"/>
        <v>0</v>
      </c>
      <c r="H10" s="59">
        <f>'Yr 2'!H10</f>
        <v>0</v>
      </c>
      <c r="I10" s="59">
        <f>'Yr 2'!I10</f>
        <v>0</v>
      </c>
      <c r="J10" s="16">
        <f t="shared" si="1"/>
        <v>0</v>
      </c>
      <c r="K10" s="16">
        <f t="shared" si="2"/>
        <v>0</v>
      </c>
      <c r="L10" s="16">
        <f t="shared" si="3"/>
        <v>0</v>
      </c>
      <c r="M10" s="60">
        <f>'Yr 2'!M10</f>
        <v>0</v>
      </c>
      <c r="N10" s="60">
        <f>'Yr 2'!N10</f>
        <v>0</v>
      </c>
      <c r="O10" s="60">
        <f>'Yr 2'!O10</f>
        <v>0</v>
      </c>
    </row>
    <row r="11" spans="2:15" s="5" customFormat="1" ht="14.25">
      <c r="B11" s="76">
        <f>'Yr 2'!B11</f>
        <v>0</v>
      </c>
      <c r="C11" s="76">
        <f>'Yr 2'!C11</f>
        <v>0</v>
      </c>
      <c r="D11" s="58">
        <f>ROUND('Yr 2'!D11*($H$2+100%),0)</f>
        <v>0</v>
      </c>
      <c r="E11" s="58">
        <f>ROUND('Yr 2'!E11*($H$2+100%),0)</f>
        <v>0</v>
      </c>
      <c r="F11" s="58">
        <f>ROUND('Yr 2'!F11*($H$2+100%),0)</f>
        <v>0</v>
      </c>
      <c r="G11" s="106">
        <f t="shared" si="0"/>
        <v>0</v>
      </c>
      <c r="H11" s="59">
        <f>'Yr 2'!H11</f>
        <v>0</v>
      </c>
      <c r="I11" s="59">
        <f>'Yr 2'!I11</f>
        <v>0</v>
      </c>
      <c r="J11" s="16">
        <f>ROUND(D11*G11/12,0)+ROUND(E11*H11/9,0)+ROUND(F11*I11/3,0)</f>
        <v>0</v>
      </c>
      <c r="K11" s="16">
        <f t="shared" si="2"/>
        <v>0</v>
      </c>
      <c r="L11" s="16">
        <f t="shared" si="3"/>
        <v>0</v>
      </c>
      <c r="M11" s="60">
        <f>'Yr 2'!M11</f>
        <v>0</v>
      </c>
      <c r="N11" s="60">
        <f>'Yr 2'!N11</f>
        <v>0</v>
      </c>
      <c r="O11" s="60">
        <f>'Yr 2'!O11</f>
        <v>0</v>
      </c>
    </row>
    <row r="12" spans="2:15" s="5" customFormat="1" ht="14.25">
      <c r="B12" s="76">
        <f>'Yr 2'!B12</f>
        <v>0</v>
      </c>
      <c r="C12" s="76">
        <f>'Yr 2'!C12</f>
        <v>0</v>
      </c>
      <c r="D12" s="58">
        <f>ROUND('Yr 2'!D12*($H$2+100%),0)</f>
        <v>0</v>
      </c>
      <c r="E12" s="58">
        <f>ROUND('Yr 2'!E12*($H$2+100%),0)</f>
        <v>0</v>
      </c>
      <c r="F12" s="58">
        <f>ROUND('Yr 2'!F12*($H$2+100%),0)</f>
        <v>0</v>
      </c>
      <c r="G12" s="106">
        <f t="shared" si="0"/>
        <v>0</v>
      </c>
      <c r="H12" s="59">
        <f>'Yr 2'!H12</f>
        <v>0</v>
      </c>
      <c r="I12" s="59">
        <f>'Yr 2'!I12</f>
        <v>0</v>
      </c>
      <c r="J12" s="16">
        <f t="shared" si="1"/>
        <v>0</v>
      </c>
      <c r="K12" s="16">
        <f t="shared" si="2"/>
        <v>0</v>
      </c>
      <c r="L12" s="16">
        <f t="shared" si="3"/>
        <v>0</v>
      </c>
      <c r="M12" s="60">
        <f>'Yr 2'!M12</f>
        <v>0</v>
      </c>
      <c r="N12" s="60">
        <f>'Yr 2'!N12</f>
        <v>0</v>
      </c>
      <c r="O12" s="60">
        <f>'Yr 2'!O12</f>
        <v>0</v>
      </c>
    </row>
    <row r="13" spans="2:15" s="5" customFormat="1" ht="14.25">
      <c r="B13" s="76">
        <f>'Yr 2'!B13</f>
        <v>0</v>
      </c>
      <c r="C13" s="76">
        <f>'Yr 2'!C13</f>
        <v>0</v>
      </c>
      <c r="D13" s="58">
        <f>ROUND('Yr 2'!D13*($H$2+100%),0)</f>
        <v>0</v>
      </c>
      <c r="E13" s="58">
        <f>ROUND('Yr 2'!E13*($H$2+100%),0)</f>
        <v>0</v>
      </c>
      <c r="F13" s="58">
        <f>ROUND('Yr 2'!F13*($H$2+100%),0)</f>
        <v>0</v>
      </c>
      <c r="G13" s="106">
        <f t="shared" si="0"/>
        <v>0</v>
      </c>
      <c r="H13" s="59">
        <f>'Yr 2'!H13</f>
        <v>0</v>
      </c>
      <c r="I13" s="59">
        <f>'Yr 2'!I13</f>
        <v>0</v>
      </c>
      <c r="J13" s="16">
        <f t="shared" si="1"/>
        <v>0</v>
      </c>
      <c r="K13" s="16">
        <f t="shared" si="2"/>
        <v>0</v>
      </c>
      <c r="L13" s="16">
        <f t="shared" si="3"/>
        <v>0</v>
      </c>
      <c r="M13" s="60">
        <f>'Yr 2'!M13</f>
        <v>0</v>
      </c>
      <c r="N13" s="60">
        <f>'Yr 2'!N13</f>
        <v>0</v>
      </c>
      <c r="O13" s="60">
        <f>'Yr 2'!O13</f>
        <v>0</v>
      </c>
    </row>
    <row r="14" spans="2:15" s="5" customFormat="1" ht="14.25">
      <c r="B14" s="76">
        <f>'Yr 2'!B14</f>
        <v>0</v>
      </c>
      <c r="C14" s="76">
        <f>'Yr 2'!C14</f>
        <v>0</v>
      </c>
      <c r="D14" s="58">
        <f>ROUND('Yr 2'!D14*($H$2+100%),0)</f>
        <v>0</v>
      </c>
      <c r="E14" s="58">
        <f>ROUND('Yr 2'!E14*($H$2+100%),0)</f>
        <v>0</v>
      </c>
      <c r="F14" s="58">
        <f>ROUND('Yr 2'!F14*($H$2+100%),0)</f>
        <v>0</v>
      </c>
      <c r="G14" s="106">
        <f t="shared" si="0"/>
        <v>0</v>
      </c>
      <c r="H14" s="59">
        <f>'Yr 2'!H14</f>
        <v>0</v>
      </c>
      <c r="I14" s="59">
        <f>'Yr 2'!I14</f>
        <v>0</v>
      </c>
      <c r="J14" s="16">
        <f t="shared" si="1"/>
        <v>0</v>
      </c>
      <c r="K14" s="16">
        <f t="shared" si="2"/>
        <v>0</v>
      </c>
      <c r="L14" s="16">
        <f t="shared" si="3"/>
        <v>0</v>
      </c>
      <c r="M14" s="60">
        <f>'Yr 2'!M14</f>
        <v>0</v>
      </c>
      <c r="N14" s="60">
        <f>'Yr 2'!N14</f>
        <v>0</v>
      </c>
      <c r="O14" s="60">
        <f>'Yr 2'!O14</f>
        <v>0</v>
      </c>
    </row>
    <row r="15" spans="2:15" s="5" customFormat="1" ht="14.25">
      <c r="B15" s="76">
        <f>'Yr 2'!B15</f>
        <v>0</v>
      </c>
      <c r="C15" s="76">
        <f>'Yr 2'!C15</f>
        <v>0</v>
      </c>
      <c r="D15" s="58">
        <f>ROUND('Yr 2'!D15*($H$2+100%),0)</f>
        <v>0</v>
      </c>
      <c r="E15" s="58">
        <f>ROUND('Yr 2'!E15*($H$2+100%),0)</f>
        <v>0</v>
      </c>
      <c r="F15" s="58">
        <f>ROUND('Yr 2'!F15*($H$2+100%),0)</f>
        <v>0</v>
      </c>
      <c r="G15" s="106">
        <f t="shared" si="0"/>
        <v>0</v>
      </c>
      <c r="H15" s="59">
        <f>'Yr 2'!H15</f>
        <v>0</v>
      </c>
      <c r="I15" s="59">
        <f>'Yr 2'!I15</f>
        <v>0</v>
      </c>
      <c r="J15" s="16">
        <f t="shared" si="1"/>
        <v>0</v>
      </c>
      <c r="K15" s="16">
        <f t="shared" si="2"/>
        <v>0</v>
      </c>
      <c r="L15" s="16">
        <f t="shared" si="3"/>
        <v>0</v>
      </c>
      <c r="M15" s="60">
        <f>'Yr 2'!M15</f>
        <v>0</v>
      </c>
      <c r="N15" s="60">
        <f>'Yr 2'!N15</f>
        <v>0</v>
      </c>
      <c r="O15" s="60">
        <f>'Yr 2'!O15</f>
        <v>0</v>
      </c>
    </row>
    <row r="16" spans="2:14" s="5" customFormat="1" ht="14.25">
      <c r="B16" s="5" t="s">
        <v>4</v>
      </c>
      <c r="J16" s="16">
        <f>SUM(J6:J15)</f>
        <v>0</v>
      </c>
      <c r="K16" s="16">
        <f>SUM(K6:K15)</f>
        <v>0</v>
      </c>
      <c r="L16" s="16">
        <f>SUM(L6:L15)</f>
        <v>0</v>
      </c>
      <c r="M16" s="62"/>
      <c r="N16" s="62"/>
    </row>
    <row r="17" s="5" customFormat="1" ht="14.25"/>
    <row r="18" s="5" customFormat="1" ht="15">
      <c r="A18" s="53" t="s">
        <v>5</v>
      </c>
    </row>
    <row r="19" spans="1:15" s="5" customFormat="1" ht="28.5">
      <c r="A19" s="6"/>
      <c r="B19" s="55" t="s">
        <v>6</v>
      </c>
      <c r="C19" s="54" t="s">
        <v>2</v>
      </c>
      <c r="D19" s="54"/>
      <c r="E19" s="54"/>
      <c r="F19" s="54"/>
      <c r="G19" s="55" t="s">
        <v>79</v>
      </c>
      <c r="H19" s="55" t="s">
        <v>80</v>
      </c>
      <c r="I19" s="55" t="s">
        <v>81</v>
      </c>
      <c r="J19" s="55" t="s">
        <v>77</v>
      </c>
      <c r="K19" s="55" t="s">
        <v>78</v>
      </c>
      <c r="L19" s="55" t="s">
        <v>3</v>
      </c>
      <c r="M19" s="56" t="s">
        <v>102</v>
      </c>
      <c r="N19" s="56" t="s">
        <v>76</v>
      </c>
      <c r="O19" s="56" t="s">
        <v>82</v>
      </c>
    </row>
    <row r="20" spans="2:15" s="5" customFormat="1" ht="14.25">
      <c r="B20" s="77">
        <f>'Yr 2'!B20</f>
        <v>0</v>
      </c>
      <c r="C20" s="5" t="s">
        <v>7</v>
      </c>
      <c r="D20" s="63"/>
      <c r="E20" s="63"/>
      <c r="F20" s="63"/>
      <c r="G20" s="141">
        <f aca="true" t="shared" si="4" ref="G20:G29">12*M20</f>
        <v>0</v>
      </c>
      <c r="H20" s="64">
        <f>'Yr 2'!H20</f>
        <v>0</v>
      </c>
      <c r="I20" s="64">
        <f>'Yr 2'!I20</f>
        <v>0</v>
      </c>
      <c r="J20" s="79">
        <f>ROUND('Yr 2'!J20*($H$2+100%),0)</f>
        <v>0</v>
      </c>
      <c r="K20" s="65">
        <f aca="true" t="shared" si="5" ref="K20:K29">ROUND(J20*N20,0)</f>
        <v>0</v>
      </c>
      <c r="L20" s="65">
        <f aca="true" t="shared" si="6" ref="L20:L29">J20+K20</f>
        <v>0</v>
      </c>
      <c r="M20" s="60">
        <f>'Yr 2'!M20</f>
        <v>0</v>
      </c>
      <c r="N20" s="60">
        <f>'Yr 2'!N20</f>
        <v>0</v>
      </c>
      <c r="O20" s="60">
        <f>'Yr 2'!O20</f>
        <v>0</v>
      </c>
    </row>
    <row r="21" spans="2:15" s="5" customFormat="1" ht="14.25">
      <c r="B21" s="77">
        <f>'Yr 2'!B21</f>
        <v>0</v>
      </c>
      <c r="C21" s="5" t="s">
        <v>8</v>
      </c>
      <c r="D21" s="63"/>
      <c r="E21" s="63"/>
      <c r="F21" s="63"/>
      <c r="G21" s="141">
        <f t="shared" si="4"/>
        <v>0</v>
      </c>
      <c r="H21" s="64">
        <f>'Yr 2'!H21</f>
        <v>0</v>
      </c>
      <c r="I21" s="64">
        <f>'Yr 2'!I21</f>
        <v>0</v>
      </c>
      <c r="J21" s="79">
        <f>ROUND('Yr 2'!J21*($H$2+100%),0)</f>
        <v>0</v>
      </c>
      <c r="K21" s="65">
        <f t="shared" si="5"/>
        <v>0</v>
      </c>
      <c r="L21" s="65">
        <f t="shared" si="6"/>
        <v>0</v>
      </c>
      <c r="M21" s="60">
        <f>'Yr 2'!M21</f>
        <v>0</v>
      </c>
      <c r="N21" s="60">
        <f>'Yr 2'!N21</f>
        <v>0</v>
      </c>
      <c r="O21" s="60">
        <f>'Yr 2'!O21</f>
        <v>0</v>
      </c>
    </row>
    <row r="22" spans="2:15" s="5" customFormat="1" ht="14.25">
      <c r="B22" s="77">
        <f>'Yr 2'!B22</f>
        <v>0</v>
      </c>
      <c r="C22" s="5" t="s">
        <v>9</v>
      </c>
      <c r="D22" s="63"/>
      <c r="E22" s="63"/>
      <c r="F22" s="63"/>
      <c r="G22" s="141">
        <f t="shared" si="4"/>
        <v>0</v>
      </c>
      <c r="H22" s="64">
        <f>'Yr 2'!H22</f>
        <v>0</v>
      </c>
      <c r="I22" s="64">
        <f>'Yr 2'!I22</f>
        <v>0</v>
      </c>
      <c r="J22" s="79">
        <f>ROUND('Yr 2'!J22*($H$2+100%),0)</f>
        <v>0</v>
      </c>
      <c r="K22" s="65">
        <f t="shared" si="5"/>
        <v>0</v>
      </c>
      <c r="L22" s="65">
        <f t="shared" si="6"/>
        <v>0</v>
      </c>
      <c r="M22" s="60">
        <f>'Yr 2'!M22</f>
        <v>0</v>
      </c>
      <c r="N22" s="60">
        <f>'Yr 2'!N22</f>
        <v>0</v>
      </c>
      <c r="O22" s="60">
        <f>'Yr 2'!O22</f>
        <v>0</v>
      </c>
    </row>
    <row r="23" spans="2:15" s="5" customFormat="1" ht="14.25">
      <c r="B23" s="77">
        <f>'Yr 2'!B23</f>
        <v>0</v>
      </c>
      <c r="C23" s="5" t="s">
        <v>10</v>
      </c>
      <c r="D23" s="63"/>
      <c r="E23" s="63"/>
      <c r="F23" s="63"/>
      <c r="G23" s="141">
        <f t="shared" si="4"/>
        <v>0</v>
      </c>
      <c r="H23" s="64">
        <f>'Yr 2'!H23</f>
        <v>0</v>
      </c>
      <c r="I23" s="64">
        <f>'Yr 2'!I23</f>
        <v>0</v>
      </c>
      <c r="J23" s="79">
        <f>ROUND('Yr 2'!J23*($H$2+100%),0)</f>
        <v>0</v>
      </c>
      <c r="K23" s="65">
        <f t="shared" si="5"/>
        <v>0</v>
      </c>
      <c r="L23" s="65">
        <f t="shared" si="6"/>
        <v>0</v>
      </c>
      <c r="M23" s="60">
        <f>'Yr 2'!M23</f>
        <v>0</v>
      </c>
      <c r="N23" s="60">
        <f>'Yr 2'!N23</f>
        <v>0</v>
      </c>
      <c r="O23" s="60">
        <f>'Yr 2'!O23</f>
        <v>0</v>
      </c>
    </row>
    <row r="24" spans="2:15" s="5" customFormat="1" ht="14.25">
      <c r="B24" s="77">
        <f>'Yr 2'!B24</f>
        <v>0</v>
      </c>
      <c r="C24" s="57">
        <f>'Yr 2'!C24</f>
        <v>0</v>
      </c>
      <c r="D24" s="38"/>
      <c r="E24" s="38"/>
      <c r="F24" s="38"/>
      <c r="G24" s="141">
        <f t="shared" si="4"/>
        <v>0</v>
      </c>
      <c r="H24" s="64">
        <f>'Yr 2'!H24</f>
        <v>0</v>
      </c>
      <c r="I24" s="64">
        <f>'Yr 2'!I24</f>
        <v>0</v>
      </c>
      <c r="J24" s="79">
        <f>ROUND('Yr 2'!J24*($H$2+100%),0)</f>
        <v>0</v>
      </c>
      <c r="K24" s="65">
        <f t="shared" si="5"/>
        <v>0</v>
      </c>
      <c r="L24" s="65">
        <f t="shared" si="6"/>
        <v>0</v>
      </c>
      <c r="M24" s="60">
        <f>'Yr 2'!M24</f>
        <v>0</v>
      </c>
      <c r="N24" s="60">
        <f>'Yr 2'!N24</f>
        <v>0</v>
      </c>
      <c r="O24" s="60">
        <f>'Yr 2'!O24</f>
        <v>0</v>
      </c>
    </row>
    <row r="25" spans="2:15" s="5" customFormat="1" ht="14.25">
      <c r="B25" s="77">
        <f>'Yr 2'!B25</f>
        <v>0</v>
      </c>
      <c r="C25" s="57">
        <f>'Yr 2'!C25</f>
        <v>0</v>
      </c>
      <c r="D25" s="38"/>
      <c r="E25" s="38"/>
      <c r="F25" s="38"/>
      <c r="G25" s="141">
        <f t="shared" si="4"/>
        <v>0</v>
      </c>
      <c r="H25" s="64">
        <f>'Yr 2'!H25</f>
        <v>0</v>
      </c>
      <c r="I25" s="64">
        <f>'Yr 2'!I25</f>
        <v>0</v>
      </c>
      <c r="J25" s="79">
        <f>ROUND('Yr 2'!J25*($H$2+100%),0)</f>
        <v>0</v>
      </c>
      <c r="K25" s="65">
        <f t="shared" si="5"/>
        <v>0</v>
      </c>
      <c r="L25" s="65">
        <f t="shared" si="6"/>
        <v>0</v>
      </c>
      <c r="M25" s="60">
        <f>'Yr 2'!M25</f>
        <v>0</v>
      </c>
      <c r="N25" s="60">
        <f>'Yr 2'!N25</f>
        <v>0</v>
      </c>
      <c r="O25" s="60">
        <f>'Yr 2'!O25</f>
        <v>0</v>
      </c>
    </row>
    <row r="26" spans="2:15" s="5" customFormat="1" ht="14.25">
      <c r="B26" s="77">
        <f>'Yr 2'!B26</f>
        <v>0</v>
      </c>
      <c r="C26" s="57">
        <f>'Yr 2'!C26</f>
        <v>0</v>
      </c>
      <c r="D26" s="38"/>
      <c r="E26" s="38"/>
      <c r="F26" s="38"/>
      <c r="G26" s="141">
        <f t="shared" si="4"/>
        <v>0</v>
      </c>
      <c r="H26" s="64">
        <f>'Yr 2'!H26</f>
        <v>0</v>
      </c>
      <c r="I26" s="64">
        <f>'Yr 2'!I26</f>
        <v>0</v>
      </c>
      <c r="J26" s="79">
        <f>ROUND('Yr 2'!J26*($H$2+100%),0)</f>
        <v>0</v>
      </c>
      <c r="K26" s="65">
        <f t="shared" si="5"/>
        <v>0</v>
      </c>
      <c r="L26" s="65">
        <f t="shared" si="6"/>
        <v>0</v>
      </c>
      <c r="M26" s="60">
        <f>'Yr 2'!M26</f>
        <v>0</v>
      </c>
      <c r="N26" s="60">
        <f>'Yr 2'!N26</f>
        <v>0</v>
      </c>
      <c r="O26" s="60">
        <f>'Yr 2'!O26</f>
        <v>0</v>
      </c>
    </row>
    <row r="27" spans="2:15" s="5" customFormat="1" ht="14.25">
      <c r="B27" s="77">
        <f>'Yr 2'!B27</f>
        <v>0</v>
      </c>
      <c r="C27" s="57">
        <f>'Yr 2'!C27</f>
        <v>0</v>
      </c>
      <c r="D27" s="38"/>
      <c r="E27" s="38"/>
      <c r="F27" s="38"/>
      <c r="G27" s="141">
        <f t="shared" si="4"/>
        <v>0</v>
      </c>
      <c r="H27" s="64">
        <f>'Yr 2'!H27</f>
        <v>0</v>
      </c>
      <c r="I27" s="64">
        <f>'Yr 2'!I27</f>
        <v>0</v>
      </c>
      <c r="J27" s="79">
        <f>ROUND('Yr 2'!J27*($H$2+100%),0)</f>
        <v>0</v>
      </c>
      <c r="K27" s="65">
        <f t="shared" si="5"/>
        <v>0</v>
      </c>
      <c r="L27" s="65">
        <f t="shared" si="6"/>
        <v>0</v>
      </c>
      <c r="M27" s="60">
        <f>'Yr 2'!M27</f>
        <v>0</v>
      </c>
      <c r="N27" s="60">
        <f>'Yr 2'!N27</f>
        <v>0</v>
      </c>
      <c r="O27" s="60">
        <f>'Yr 2'!O27</f>
        <v>0</v>
      </c>
    </row>
    <row r="28" spans="2:15" s="5" customFormat="1" ht="14.25">
      <c r="B28" s="77">
        <f>'Yr 2'!B28</f>
        <v>0</v>
      </c>
      <c r="C28" s="57">
        <f>'Yr 2'!C28</f>
        <v>0</v>
      </c>
      <c r="D28" s="38"/>
      <c r="E28" s="38"/>
      <c r="F28" s="38"/>
      <c r="G28" s="141">
        <f t="shared" si="4"/>
        <v>0</v>
      </c>
      <c r="H28" s="64">
        <f>'Yr 2'!H28</f>
        <v>0</v>
      </c>
      <c r="I28" s="64">
        <f>'Yr 2'!I28</f>
        <v>0</v>
      </c>
      <c r="J28" s="79">
        <f>ROUND('Yr 2'!J28*($H$2+100%),0)</f>
        <v>0</v>
      </c>
      <c r="K28" s="65">
        <f t="shared" si="5"/>
        <v>0</v>
      </c>
      <c r="L28" s="65">
        <f t="shared" si="6"/>
        <v>0</v>
      </c>
      <c r="M28" s="60">
        <f>'Yr 2'!M28</f>
        <v>0</v>
      </c>
      <c r="N28" s="60">
        <f>'Yr 2'!N28</f>
        <v>0</v>
      </c>
      <c r="O28" s="60">
        <f>'Yr 2'!O28</f>
        <v>0</v>
      </c>
    </row>
    <row r="29" spans="2:15" s="5" customFormat="1" ht="14.25">
      <c r="B29" s="77">
        <f>'Yr 2'!B29</f>
        <v>0</v>
      </c>
      <c r="C29" s="57">
        <f>'Yr 2'!C29</f>
        <v>0</v>
      </c>
      <c r="D29" s="38"/>
      <c r="E29" s="38"/>
      <c r="F29" s="38"/>
      <c r="G29" s="141">
        <f t="shared" si="4"/>
        <v>0</v>
      </c>
      <c r="H29" s="64">
        <f>'Yr 2'!H29</f>
        <v>0</v>
      </c>
      <c r="I29" s="64">
        <f>'Yr 2'!I29</f>
        <v>0</v>
      </c>
      <c r="J29" s="79">
        <f>ROUND('Yr 2'!J29*($H$2+100%),0)</f>
        <v>0</v>
      </c>
      <c r="K29" s="65">
        <f t="shared" si="5"/>
        <v>0</v>
      </c>
      <c r="L29" s="65">
        <f t="shared" si="6"/>
        <v>0</v>
      </c>
      <c r="M29" s="60">
        <f>'Yr 2'!M29</f>
        <v>0</v>
      </c>
      <c r="N29" s="60">
        <f>'Yr 2'!N29</f>
        <v>0</v>
      </c>
      <c r="O29" s="60">
        <f>'Yr 2'!O29</f>
        <v>0</v>
      </c>
    </row>
    <row r="30" spans="2:12" s="5" customFormat="1" ht="14.25">
      <c r="B30" s="66">
        <f>SUM(B20:B29)</f>
        <v>0</v>
      </c>
      <c r="C30" s="5" t="s">
        <v>11</v>
      </c>
      <c r="D30" s="16"/>
      <c r="E30" s="16"/>
      <c r="F30" s="16"/>
      <c r="G30" s="16"/>
      <c r="H30" s="16"/>
      <c r="I30" s="16"/>
      <c r="J30" s="67" t="s">
        <v>12</v>
      </c>
      <c r="K30" s="16">
        <f>SUM(L20:L29)</f>
        <v>0</v>
      </c>
      <c r="L30" s="16"/>
    </row>
    <row r="31" spans="3:15" s="5" customFormat="1" ht="15">
      <c r="C31" s="16"/>
      <c r="D31" s="16"/>
      <c r="E31" s="16"/>
      <c r="H31" s="16"/>
      <c r="I31" s="16"/>
      <c r="J31" s="16"/>
      <c r="K31" s="68" t="s">
        <v>13</v>
      </c>
      <c r="L31" s="69">
        <f>L16+K30</f>
        <v>0</v>
      </c>
      <c r="M31" s="78">
        <f>SUM(M6:M29)-O31</f>
        <v>0</v>
      </c>
      <c r="O31" s="78">
        <f>SUM(O6:O29)</f>
        <v>0</v>
      </c>
    </row>
    <row r="32" s="5" customFormat="1" ht="14.25"/>
    <row r="33" spans="1:9" s="5" customFormat="1" ht="15">
      <c r="A33" s="14" t="s">
        <v>116</v>
      </c>
      <c r="B33" s="6"/>
      <c r="C33" s="6"/>
      <c r="D33" s="6"/>
      <c r="E33" s="6"/>
      <c r="F33" s="6"/>
      <c r="G33" s="6"/>
      <c r="H33" s="6"/>
      <c r="I33" s="6"/>
    </row>
    <row r="34" spans="2:9" s="5" customFormat="1" ht="28.5">
      <c r="B34" s="151" t="s">
        <v>14</v>
      </c>
      <c r="C34" s="151"/>
      <c r="D34" s="151"/>
      <c r="E34" s="151"/>
      <c r="F34" s="151"/>
      <c r="G34" s="151"/>
      <c r="I34" s="7" t="s">
        <v>3</v>
      </c>
    </row>
    <row r="35" spans="1:9" s="5" customFormat="1" ht="14.25">
      <c r="A35" s="5">
        <v>1</v>
      </c>
      <c r="B35" s="152"/>
      <c r="C35" s="152"/>
      <c r="D35" s="152"/>
      <c r="E35" s="152"/>
      <c r="F35" s="152"/>
      <c r="G35" s="152"/>
      <c r="I35" s="38">
        <v>0</v>
      </c>
    </row>
    <row r="36" spans="1:9" s="5" customFormat="1" ht="14.25">
      <c r="A36" s="5">
        <v>2</v>
      </c>
      <c r="B36" s="152"/>
      <c r="C36" s="152"/>
      <c r="D36" s="152"/>
      <c r="E36" s="152"/>
      <c r="F36" s="152"/>
      <c r="G36" s="152"/>
      <c r="I36" s="38">
        <v>0</v>
      </c>
    </row>
    <row r="37" spans="1:9" s="5" customFormat="1" ht="14.25">
      <c r="A37" s="5">
        <v>3</v>
      </c>
      <c r="B37" s="152"/>
      <c r="C37" s="152"/>
      <c r="D37" s="152"/>
      <c r="E37" s="152"/>
      <c r="F37" s="152"/>
      <c r="G37" s="152"/>
      <c r="I37" s="38">
        <v>0</v>
      </c>
    </row>
    <row r="38" spans="2:9" s="5" customFormat="1" ht="14.25">
      <c r="B38" s="5" t="s">
        <v>67</v>
      </c>
      <c r="I38" s="16">
        <f>SUM(I35:I37)</f>
        <v>0</v>
      </c>
    </row>
    <row r="39" spans="8:9" s="5" customFormat="1" ht="15">
      <c r="H39" s="8" t="s">
        <v>15</v>
      </c>
      <c r="I39" s="69">
        <f>I38</f>
        <v>0</v>
      </c>
    </row>
    <row r="40" s="5" customFormat="1" ht="14.25"/>
    <row r="41" spans="1:9" s="5" customFormat="1" ht="28.5">
      <c r="A41" s="53" t="s">
        <v>16</v>
      </c>
      <c r="I41" s="7" t="s">
        <v>3</v>
      </c>
    </row>
    <row r="42" spans="1:9" s="5" customFormat="1" ht="14.25">
      <c r="A42" s="5">
        <v>1</v>
      </c>
      <c r="B42" s="5" t="s">
        <v>17</v>
      </c>
      <c r="I42" s="38">
        <f>ROUND('Yr 2'!I42*$L$2,0)</f>
        <v>0</v>
      </c>
    </row>
    <row r="43" spans="1:9" s="5" customFormat="1" ht="14.25">
      <c r="A43" s="5">
        <v>2</v>
      </c>
      <c r="B43" s="5" t="s">
        <v>18</v>
      </c>
      <c r="I43" s="38">
        <f>ROUND('Yr 2'!I43*$L$2,0)</f>
        <v>0</v>
      </c>
    </row>
    <row r="44" spans="8:9" s="5" customFormat="1" ht="15">
      <c r="H44" s="8" t="s">
        <v>19</v>
      </c>
      <c r="I44" s="69">
        <f>SUM(I42:I43)</f>
        <v>0</v>
      </c>
    </row>
    <row r="45" s="5" customFormat="1" ht="14.25"/>
    <row r="46" spans="1:9" s="5" customFormat="1" ht="29.25">
      <c r="A46" s="14" t="s">
        <v>20</v>
      </c>
      <c r="B46" s="6"/>
      <c r="C46" s="6"/>
      <c r="D46" s="6"/>
      <c r="E46" s="6"/>
      <c r="F46" s="6"/>
      <c r="G46" s="6"/>
      <c r="H46" s="6"/>
      <c r="I46" s="10" t="s">
        <v>3</v>
      </c>
    </row>
    <row r="47" spans="1:9" s="5" customFormat="1" ht="14.25">
      <c r="A47" s="5">
        <v>1</v>
      </c>
      <c r="B47" s="5" t="s">
        <v>21</v>
      </c>
      <c r="I47" s="38">
        <f>ROUND('Yr 2'!I47*$L$2,0)</f>
        <v>0</v>
      </c>
    </row>
    <row r="48" spans="1:9" s="5" customFormat="1" ht="14.25">
      <c r="A48" s="5">
        <v>2</v>
      </c>
      <c r="B48" s="5" t="s">
        <v>22</v>
      </c>
      <c r="I48" s="38">
        <f>ROUND('Yr 2'!I48*$L$2,0)</f>
        <v>0</v>
      </c>
    </row>
    <row r="49" spans="1:9" s="5" customFormat="1" ht="14.25">
      <c r="A49" s="5">
        <v>3</v>
      </c>
      <c r="B49" s="5" t="s">
        <v>23</v>
      </c>
      <c r="I49" s="38">
        <f>ROUND('Yr 2'!I49*$L$2,0)</f>
        <v>0</v>
      </c>
    </row>
    <row r="50" spans="1:9" s="5" customFormat="1" ht="14.25">
      <c r="A50" s="5">
        <v>4</v>
      </c>
      <c r="B50" s="5" t="s">
        <v>24</v>
      </c>
      <c r="I50" s="38">
        <f>ROUND('Yr 2'!I50*$L$2,0)</f>
        <v>0</v>
      </c>
    </row>
    <row r="51" spans="1:9" s="5" customFormat="1" ht="14.25">
      <c r="A51" s="5">
        <v>5</v>
      </c>
      <c r="B51" s="5" t="s">
        <v>25</v>
      </c>
      <c r="C51" s="152"/>
      <c r="D51" s="152"/>
      <c r="E51" s="152"/>
      <c r="F51" s="152"/>
      <c r="G51" s="152"/>
      <c r="I51" s="38">
        <f>ROUND('Yr 2'!I51*$L$2,0)</f>
        <v>0</v>
      </c>
    </row>
    <row r="52" spans="1:9" s="5" customFormat="1" ht="15">
      <c r="A52" s="70"/>
      <c r="B52" s="52" t="s">
        <v>26</v>
      </c>
      <c r="D52" s="80">
        <v>0</v>
      </c>
      <c r="H52" s="8" t="s">
        <v>27</v>
      </c>
      <c r="I52" s="69">
        <f>(I47+I48+I49+I50+I51)*A52</f>
        <v>0</v>
      </c>
    </row>
    <row r="53" spans="1:2" s="5" customFormat="1" ht="14.25">
      <c r="A53" s="52"/>
      <c r="B53" s="52"/>
    </row>
    <row r="54" spans="1:9" s="5" customFormat="1" ht="29.25">
      <c r="A54" s="14" t="s">
        <v>28</v>
      </c>
      <c r="B54" s="6"/>
      <c r="C54" s="6"/>
      <c r="D54" s="6"/>
      <c r="E54" s="6"/>
      <c r="F54" s="6"/>
      <c r="G54" s="6"/>
      <c r="H54" s="6"/>
      <c r="I54" s="10" t="s">
        <v>3</v>
      </c>
    </row>
    <row r="55" spans="1:9" s="5" customFormat="1" ht="14.25">
      <c r="A55" s="72">
        <v>1</v>
      </c>
      <c r="B55" s="70" t="s">
        <v>29</v>
      </c>
      <c r="C55" s="52"/>
      <c r="D55" s="52"/>
      <c r="E55" s="52"/>
      <c r="F55" s="52"/>
      <c r="G55" s="52"/>
      <c r="H55" s="52"/>
      <c r="I55" s="71">
        <f>ROUND('Yr 2'!I55*$L$2,0)</f>
        <v>0</v>
      </c>
    </row>
    <row r="56" spans="1:9" s="5" customFormat="1" ht="14.25">
      <c r="A56" s="72">
        <v>2</v>
      </c>
      <c r="B56" s="70" t="s">
        <v>72</v>
      </c>
      <c r="C56" s="52"/>
      <c r="D56" s="52"/>
      <c r="E56" s="52"/>
      <c r="F56" s="52"/>
      <c r="G56" s="52"/>
      <c r="H56" s="52"/>
      <c r="I56" s="71">
        <f>ROUND('Yr 2'!I56*$L$2,0)</f>
        <v>0</v>
      </c>
    </row>
    <row r="57" spans="1:9" s="5" customFormat="1" ht="14.25">
      <c r="A57" s="72">
        <v>3</v>
      </c>
      <c r="B57" s="70" t="s">
        <v>31</v>
      </c>
      <c r="C57" s="52"/>
      <c r="D57" s="52"/>
      <c r="E57" s="52"/>
      <c r="F57" s="52"/>
      <c r="G57" s="52"/>
      <c r="H57" s="52"/>
      <c r="I57" s="71">
        <f>ROUND('Yr 2'!I57*$L$2,0)</f>
        <v>0</v>
      </c>
    </row>
    <row r="58" spans="1:9" s="5" customFormat="1" ht="14.25">
      <c r="A58" s="72">
        <v>4</v>
      </c>
      <c r="B58" s="70" t="s">
        <v>32</v>
      </c>
      <c r="C58" s="52"/>
      <c r="D58" s="52"/>
      <c r="E58" s="52"/>
      <c r="F58" s="52"/>
      <c r="G58" s="52"/>
      <c r="H58" s="52"/>
      <c r="I58" s="71">
        <f>ROUND('Yr 2'!I58*$L$2,0)</f>
        <v>0</v>
      </c>
    </row>
    <row r="59" spans="1:9" s="5" customFormat="1" ht="14.25">
      <c r="A59" s="72">
        <v>5</v>
      </c>
      <c r="B59" s="70" t="s">
        <v>45</v>
      </c>
      <c r="C59" s="52"/>
      <c r="D59" s="52"/>
      <c r="E59" s="52"/>
      <c r="F59" s="52"/>
      <c r="G59" s="52"/>
      <c r="H59" s="52"/>
      <c r="I59" s="71">
        <f>ROUND('Yr 2'!I59*$L$2,0)</f>
        <v>0</v>
      </c>
    </row>
    <row r="60" spans="1:9" s="5" customFormat="1" ht="14.25">
      <c r="A60" s="72"/>
      <c r="B60" s="70" t="s">
        <v>104</v>
      </c>
      <c r="C60" s="52"/>
      <c r="D60" s="52"/>
      <c r="E60" s="52"/>
      <c r="F60" s="52"/>
      <c r="G60" s="52"/>
      <c r="H60" s="110"/>
      <c r="I60" s="71"/>
    </row>
    <row r="61" spans="1:9" s="5" customFormat="1" ht="14.25">
      <c r="A61" s="72">
        <v>6</v>
      </c>
      <c r="B61" s="70" t="s">
        <v>33</v>
      </c>
      <c r="C61" s="52"/>
      <c r="D61" s="52"/>
      <c r="E61" s="52"/>
      <c r="F61" s="52"/>
      <c r="G61" s="52"/>
      <c r="H61" s="52"/>
      <c r="I61" s="71">
        <f>ROUND('Yr 2'!I61*$L$2,0)</f>
        <v>0</v>
      </c>
    </row>
    <row r="62" spans="1:9" s="5" customFormat="1" ht="14.25">
      <c r="A62" s="72">
        <v>7</v>
      </c>
      <c r="B62" s="70" t="s">
        <v>73</v>
      </c>
      <c r="C62" s="52"/>
      <c r="D62" s="52"/>
      <c r="E62" s="52"/>
      <c r="F62" s="52"/>
      <c r="G62" s="52"/>
      <c r="H62" s="52"/>
      <c r="I62" s="71">
        <f>ROUND('Yr 2'!I62*$L$2,0)</f>
        <v>0</v>
      </c>
    </row>
    <row r="63" spans="1:9" s="5" customFormat="1" ht="14.25">
      <c r="A63" s="72">
        <v>8</v>
      </c>
      <c r="B63" s="153" t="str">
        <f>'Yr 2'!B63:G63</f>
        <v>Technology Infrastructure Fee</v>
      </c>
      <c r="C63" s="153"/>
      <c r="D63" s="153"/>
      <c r="E63" s="153"/>
      <c r="F63" s="153"/>
      <c r="G63" s="153"/>
      <c r="H63" s="52"/>
      <c r="I63" s="71">
        <f>ROUND(M31*40.75*L2*L2,0)</f>
        <v>0</v>
      </c>
    </row>
    <row r="64" spans="1:9" s="5" customFormat="1" ht="14.25">
      <c r="A64" s="72">
        <v>9</v>
      </c>
      <c r="B64" s="153" t="str">
        <f>'Yr 2'!B64:G64</f>
        <v>GSR fee remissions (if applicable)</v>
      </c>
      <c r="C64" s="153"/>
      <c r="D64" s="153"/>
      <c r="E64" s="153"/>
      <c r="F64" s="153"/>
      <c r="G64" s="153"/>
      <c r="H64" s="52"/>
      <c r="I64" s="71">
        <f>ROUND('Yr 2'!I64*$L$2,0)</f>
        <v>0</v>
      </c>
    </row>
    <row r="65" spans="1:9" s="5" customFormat="1" ht="14.25">
      <c r="A65" s="72">
        <v>10</v>
      </c>
      <c r="B65" s="153" t="str">
        <f>'Yr 2'!B65:G65</f>
        <v>Animal Expenses</v>
      </c>
      <c r="C65" s="153"/>
      <c r="D65" s="153"/>
      <c r="E65" s="153"/>
      <c r="F65" s="153"/>
      <c r="G65" s="153"/>
      <c r="H65" s="52"/>
      <c r="I65" s="71">
        <f>ROUND('Yr 2'!I65*$L$2,0)</f>
        <v>0</v>
      </c>
    </row>
    <row r="66" spans="1:9" s="5" customFormat="1" ht="15">
      <c r="A66" s="6"/>
      <c r="B66" s="6"/>
      <c r="C66" s="6"/>
      <c r="D66" s="6"/>
      <c r="E66" s="6"/>
      <c r="F66" s="6"/>
      <c r="G66" s="6"/>
      <c r="H66" s="73" t="s">
        <v>34</v>
      </c>
      <c r="I66" s="74">
        <f>SUM(I55:I65)</f>
        <v>0</v>
      </c>
    </row>
    <row r="67" s="5" customFormat="1" ht="14.25"/>
    <row r="68" s="5" customFormat="1" ht="14.25"/>
    <row r="69" spans="1:9" s="5" customFormat="1" ht="29.25">
      <c r="A69" s="14" t="s">
        <v>35</v>
      </c>
      <c r="B69" s="6"/>
      <c r="C69" s="6"/>
      <c r="D69" s="6"/>
      <c r="E69" s="6"/>
      <c r="F69" s="6"/>
      <c r="G69" s="6"/>
      <c r="H69" s="6"/>
      <c r="I69" s="10" t="s">
        <v>3</v>
      </c>
    </row>
    <row r="70" spans="8:10" s="5" customFormat="1" ht="15">
      <c r="H70" s="8" t="s">
        <v>36</v>
      </c>
      <c r="I70" s="13">
        <f>L31+I39+I44+I52+I66</f>
        <v>0</v>
      </c>
      <c r="J70" s="15"/>
    </row>
    <row r="71" s="5" customFormat="1" ht="14.25"/>
    <row r="72" s="5" customFormat="1" ht="14.25"/>
    <row r="73" s="5" customFormat="1" ht="15">
      <c r="A73" s="53" t="s">
        <v>37</v>
      </c>
    </row>
    <row r="74" spans="1:14" s="5" customFormat="1" ht="29.25">
      <c r="A74" s="6"/>
      <c r="B74" s="155" t="s">
        <v>38</v>
      </c>
      <c r="C74" s="155"/>
      <c r="D74" s="6"/>
      <c r="E74" s="149" t="s">
        <v>39</v>
      </c>
      <c r="F74" s="149"/>
      <c r="G74" s="10" t="s">
        <v>40</v>
      </c>
      <c r="H74" s="6"/>
      <c r="I74" s="10" t="s">
        <v>3</v>
      </c>
      <c r="N74" s="105" t="s">
        <v>38</v>
      </c>
    </row>
    <row r="75" spans="1:14" s="5" customFormat="1" ht="14.25">
      <c r="A75" s="130">
        <v>1</v>
      </c>
      <c r="B75" s="152" t="s">
        <v>95</v>
      </c>
      <c r="C75" s="152"/>
      <c r="E75" s="150">
        <f>'All Years Summary Sheet'!D8</f>
        <v>0.54</v>
      </c>
      <c r="F75" s="150"/>
      <c r="G75" s="15">
        <f>'All Years Summary Sheet'!B7</f>
        <v>0</v>
      </c>
      <c r="I75" s="16">
        <f>ROUND(E75*G75,0)</f>
        <v>0</v>
      </c>
      <c r="N75" s="3" t="s">
        <v>96</v>
      </c>
    </row>
    <row r="76" spans="1:14" s="5" customFormat="1" ht="14.25">
      <c r="A76" s="130">
        <v>2</v>
      </c>
      <c r="B76" s="154"/>
      <c r="C76" s="154"/>
      <c r="E76" s="154"/>
      <c r="F76" s="154"/>
      <c r="I76" s="16">
        <f>ROUND(E76*G76,0)</f>
        <v>0</v>
      </c>
      <c r="N76" s="3" t="s">
        <v>97</v>
      </c>
    </row>
    <row r="77" spans="1:14" s="5" customFormat="1" ht="14.25">
      <c r="A77" s="130">
        <v>3</v>
      </c>
      <c r="B77" s="154"/>
      <c r="C77" s="154"/>
      <c r="E77" s="154"/>
      <c r="F77" s="154"/>
      <c r="I77" s="16">
        <f>ROUND(E77*G77,0)</f>
        <v>0</v>
      </c>
      <c r="N77" s="3" t="s">
        <v>98</v>
      </c>
    </row>
    <row r="78" spans="1:14" s="5" customFormat="1" ht="15">
      <c r="A78" s="130">
        <v>4</v>
      </c>
      <c r="B78" s="154"/>
      <c r="C78" s="154"/>
      <c r="E78" s="154"/>
      <c r="F78" s="154"/>
      <c r="H78" s="8"/>
      <c r="I78" s="16">
        <f>ROUND(E78*G78,0)</f>
        <v>0</v>
      </c>
      <c r="N78" s="3" t="s">
        <v>99</v>
      </c>
    </row>
    <row r="79" spans="2:14" s="5" customFormat="1" ht="15">
      <c r="B79" s="5" t="s">
        <v>101</v>
      </c>
      <c r="H79" s="8" t="s">
        <v>41</v>
      </c>
      <c r="I79" s="69">
        <f>SUM(I75:I78)</f>
        <v>0</v>
      </c>
      <c r="N79" s="3" t="s">
        <v>95</v>
      </c>
    </row>
    <row r="80" s="5" customFormat="1" ht="14.25">
      <c r="N80" s="3" t="s">
        <v>100</v>
      </c>
    </row>
    <row r="81" spans="1:9" s="5" customFormat="1" ht="29.25">
      <c r="A81" s="14" t="s">
        <v>42</v>
      </c>
      <c r="B81" s="6"/>
      <c r="C81" s="6"/>
      <c r="D81" s="6"/>
      <c r="E81" s="6"/>
      <c r="F81" s="6"/>
      <c r="G81" s="6"/>
      <c r="H81" s="6"/>
      <c r="I81" s="10" t="s">
        <v>3</v>
      </c>
    </row>
    <row r="82" spans="8:9" s="5" customFormat="1" ht="15">
      <c r="H82" s="8" t="s">
        <v>43</v>
      </c>
      <c r="I82" s="75">
        <f>I70+I79</f>
        <v>0</v>
      </c>
    </row>
    <row r="83" s="5" customFormat="1" ht="14.25"/>
    <row r="84" s="5" customFormat="1" ht="14.25"/>
    <row r="85" spans="1:9" s="5" customFormat="1" ht="29.25">
      <c r="A85" s="14" t="s">
        <v>44</v>
      </c>
      <c r="B85" s="6"/>
      <c r="C85" s="6"/>
      <c r="D85" s="6"/>
      <c r="E85" s="6"/>
      <c r="F85" s="6"/>
      <c r="G85" s="6"/>
      <c r="H85" s="6"/>
      <c r="I85" s="10" t="s">
        <v>3</v>
      </c>
    </row>
    <row r="86" s="5" customFormat="1" ht="15">
      <c r="I86" s="69">
        <v>0</v>
      </c>
    </row>
  </sheetData>
  <sheetProtection/>
  <mergeCells count="18">
    <mergeCell ref="B77:C77"/>
    <mergeCell ref="E77:F77"/>
    <mergeCell ref="B78:C78"/>
    <mergeCell ref="E78:F78"/>
    <mergeCell ref="B65:G65"/>
    <mergeCell ref="C51:G51"/>
    <mergeCell ref="E76:F76"/>
    <mergeCell ref="B76:C76"/>
    <mergeCell ref="B74:C74"/>
    <mergeCell ref="B75:C75"/>
    <mergeCell ref="E74:F74"/>
    <mergeCell ref="E75:F75"/>
    <mergeCell ref="B34:G34"/>
    <mergeCell ref="B35:G35"/>
    <mergeCell ref="B37:G37"/>
    <mergeCell ref="B36:G36"/>
    <mergeCell ref="B63:G63"/>
    <mergeCell ref="B64:G64"/>
  </mergeCells>
  <conditionalFormatting sqref="B20:B29 C24:C29 C7:C15 B6:B15 B63:G6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B75:C75">
      <formula1>$N$75:$N$80</formula1>
    </dataValidation>
  </dataValidations>
  <printOptions horizontalCentered="1"/>
  <pageMargins left="0.2" right="0.2" top="0.2" bottom="0.2" header="0" footer="0"/>
  <pageSetup fitToHeight="1" fitToWidth="1" horizontalDpi="600" verticalDpi="600" orientation="portrait" scale="55" r:id="rId3"/>
  <rowBreaks count="2" manualBreakCount="2">
    <brk id="32" max="255" man="1"/>
    <brk id="5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3" width="13.421875" style="0" customWidth="1"/>
    <col min="4" max="12" width="11.7109375" style="0" customWidth="1"/>
  </cols>
  <sheetData>
    <row r="1" spans="1:12" s="3" customFormat="1" ht="15.75" thickBot="1">
      <c r="A1" s="120" t="s">
        <v>50</v>
      </c>
      <c r="B1" s="121"/>
      <c r="C1" s="121"/>
      <c r="D1" s="121"/>
      <c r="E1" s="121"/>
      <c r="F1" s="121"/>
      <c r="G1" s="121"/>
      <c r="H1" s="121"/>
      <c r="I1" s="121"/>
      <c r="J1" s="122" t="s">
        <v>112</v>
      </c>
      <c r="K1" s="123">
        <f>'Yr 3'!L1+1</f>
        <v>42705</v>
      </c>
      <c r="L1" s="124">
        <f>K1+364</f>
        <v>43069</v>
      </c>
    </row>
    <row r="2" spans="1:13" s="3" customFormat="1" ht="15">
      <c r="A2" s="2"/>
      <c r="C2" s="114" t="s">
        <v>111</v>
      </c>
      <c r="D2" s="119">
        <f>'Yr 1'!E1</f>
        <v>179700</v>
      </c>
      <c r="G2" s="115" t="s">
        <v>109</v>
      </c>
      <c r="H2" s="116">
        <f>'Yr 3'!H2</f>
        <v>0.05</v>
      </c>
      <c r="K2" s="117" t="s">
        <v>110</v>
      </c>
      <c r="L2" s="118">
        <f>'Yr 3'!L2</f>
        <v>0.03</v>
      </c>
      <c r="M2" s="118"/>
    </row>
    <row r="3" s="5" customFormat="1" ht="14.25"/>
    <row r="4" s="5" customFormat="1" ht="15">
      <c r="A4" s="53" t="s">
        <v>0</v>
      </c>
    </row>
    <row r="5" spans="1:15" s="5" customFormat="1" ht="28.5">
      <c r="A5" s="6"/>
      <c r="B5" s="54" t="s">
        <v>1</v>
      </c>
      <c r="C5" s="54" t="s">
        <v>2</v>
      </c>
      <c r="D5" s="55" t="s">
        <v>103</v>
      </c>
      <c r="E5" s="55" t="s">
        <v>83</v>
      </c>
      <c r="F5" s="55" t="s">
        <v>84</v>
      </c>
      <c r="G5" s="55" t="s">
        <v>79</v>
      </c>
      <c r="H5" s="55" t="s">
        <v>80</v>
      </c>
      <c r="I5" s="55" t="s">
        <v>81</v>
      </c>
      <c r="J5" s="55" t="s">
        <v>77</v>
      </c>
      <c r="K5" s="55" t="s">
        <v>78</v>
      </c>
      <c r="L5" s="55" t="s">
        <v>3</v>
      </c>
      <c r="M5" s="56" t="s">
        <v>102</v>
      </c>
      <c r="N5" s="56" t="s">
        <v>76</v>
      </c>
      <c r="O5" s="56" t="s">
        <v>82</v>
      </c>
    </row>
    <row r="6" spans="2:15" s="5" customFormat="1" ht="14.25">
      <c r="B6" s="76">
        <f>'Yr 3'!B6</f>
        <v>0</v>
      </c>
      <c r="C6" s="57" t="s">
        <v>75</v>
      </c>
      <c r="D6" s="58">
        <f>ROUND('Yr 3'!D6*($H$2+100%),0)</f>
        <v>0</v>
      </c>
      <c r="E6" s="58">
        <f>ROUND('Yr 3'!E6*($H$2+100%),0)</f>
        <v>0</v>
      </c>
      <c r="F6" s="58">
        <f>ROUND('Yr 3'!F6*($H$2+100%),0)</f>
        <v>0</v>
      </c>
      <c r="G6" s="106">
        <f aca="true" t="shared" si="0" ref="G6:G15">12*$M6</f>
        <v>0</v>
      </c>
      <c r="H6" s="59">
        <f>'Yr 3'!H6</f>
        <v>0</v>
      </c>
      <c r="I6" s="59">
        <f>'Yr 3'!I6</f>
        <v>0</v>
      </c>
      <c r="J6" s="16">
        <f>ROUND(D6*G6/12,0)+ROUND(E6*H6/9,0)+ROUND(F6*I6/3,0)</f>
        <v>0</v>
      </c>
      <c r="K6" s="16">
        <f aca="true" t="shared" si="1" ref="K6:K15">ROUND(J6*N6,0)</f>
        <v>0</v>
      </c>
      <c r="L6" s="16">
        <f aca="true" t="shared" si="2" ref="L6:L15">J6+K6</f>
        <v>0</v>
      </c>
      <c r="M6" s="60">
        <f>'Yr 3'!M6</f>
        <v>0</v>
      </c>
      <c r="N6" s="60">
        <f>'Yr 3'!N6</f>
        <v>0</v>
      </c>
      <c r="O6" s="60">
        <f>'Yr 3'!O6</f>
        <v>0</v>
      </c>
    </row>
    <row r="7" spans="2:15" s="5" customFormat="1" ht="14.25">
      <c r="B7" s="76">
        <f>'Yr 3'!B7</f>
        <v>0</v>
      </c>
      <c r="C7" s="76">
        <f>'Yr 3'!C7</f>
        <v>0</v>
      </c>
      <c r="D7" s="58">
        <f>ROUND('Yr 3'!D7*($H$2+100%),0)</f>
        <v>0</v>
      </c>
      <c r="E7" s="58">
        <f>ROUND('Yr 3'!E7*($H$2+100%),0)</f>
        <v>0</v>
      </c>
      <c r="F7" s="58">
        <f>ROUND('Yr 3'!F7*($H$2+100%),0)</f>
        <v>0</v>
      </c>
      <c r="G7" s="106">
        <f t="shared" si="0"/>
        <v>0</v>
      </c>
      <c r="H7" s="59">
        <f>'Yr 3'!H7</f>
        <v>0</v>
      </c>
      <c r="I7" s="59">
        <f>'Yr 3'!I7</f>
        <v>0</v>
      </c>
      <c r="J7" s="16">
        <f aca="true" t="shared" si="3" ref="J7:J15">ROUND(D7*G7/12,0)+ROUND(E7*H7/9,0)+ROUND(F7*I7/3,0)</f>
        <v>0</v>
      </c>
      <c r="K7" s="16">
        <f t="shared" si="1"/>
        <v>0</v>
      </c>
      <c r="L7" s="16">
        <f t="shared" si="2"/>
        <v>0</v>
      </c>
      <c r="M7" s="60">
        <f>'Yr 3'!M7</f>
        <v>0</v>
      </c>
      <c r="N7" s="60">
        <f>'Yr 3'!N7</f>
        <v>0</v>
      </c>
      <c r="O7" s="60">
        <f>'Yr 3'!O7</f>
        <v>0</v>
      </c>
    </row>
    <row r="8" spans="2:15" s="5" customFormat="1" ht="14.25">
      <c r="B8" s="76">
        <f>'Yr 3'!B8</f>
        <v>0</v>
      </c>
      <c r="C8" s="76">
        <f>'Yr 3'!C8</f>
        <v>0</v>
      </c>
      <c r="D8" s="58">
        <f>ROUND('Yr 3'!D8*($H$2+100%),0)</f>
        <v>0</v>
      </c>
      <c r="E8" s="58">
        <f>ROUND('Yr 3'!E8*($H$2+100%),0)</f>
        <v>0</v>
      </c>
      <c r="F8" s="58">
        <f>ROUND('Yr 3'!F8*($H$2+100%),0)</f>
        <v>0</v>
      </c>
      <c r="G8" s="106">
        <f t="shared" si="0"/>
        <v>0</v>
      </c>
      <c r="H8" s="59">
        <f>'Yr 3'!H8</f>
        <v>0</v>
      </c>
      <c r="I8" s="59">
        <f>'Yr 3'!I8</f>
        <v>0</v>
      </c>
      <c r="J8" s="16">
        <f t="shared" si="3"/>
        <v>0</v>
      </c>
      <c r="K8" s="16">
        <f t="shared" si="1"/>
        <v>0</v>
      </c>
      <c r="L8" s="16">
        <f t="shared" si="2"/>
        <v>0</v>
      </c>
      <c r="M8" s="60">
        <f>'Yr 3'!M8</f>
        <v>0</v>
      </c>
      <c r="N8" s="60">
        <f>'Yr 3'!N8</f>
        <v>0</v>
      </c>
      <c r="O8" s="60">
        <f>'Yr 3'!O8</f>
        <v>0</v>
      </c>
    </row>
    <row r="9" spans="2:15" s="5" customFormat="1" ht="14.25">
      <c r="B9" s="76">
        <f>'Yr 3'!B9</f>
        <v>0</v>
      </c>
      <c r="C9" s="76">
        <f>'Yr 3'!C9</f>
        <v>0</v>
      </c>
      <c r="D9" s="58">
        <f>ROUND('Yr 3'!D9*($H$2+100%),0)</f>
        <v>0</v>
      </c>
      <c r="E9" s="58">
        <f>ROUND('Yr 3'!E9*($H$2+100%),0)</f>
        <v>0</v>
      </c>
      <c r="F9" s="58">
        <f>ROUND('Yr 3'!F9*($H$2+100%),0)</f>
        <v>0</v>
      </c>
      <c r="G9" s="106">
        <f t="shared" si="0"/>
        <v>0</v>
      </c>
      <c r="H9" s="59">
        <f>'Yr 3'!H9</f>
        <v>0</v>
      </c>
      <c r="I9" s="59">
        <f>'Yr 3'!I9</f>
        <v>0</v>
      </c>
      <c r="J9" s="16">
        <f t="shared" si="3"/>
        <v>0</v>
      </c>
      <c r="K9" s="16">
        <f t="shared" si="1"/>
        <v>0</v>
      </c>
      <c r="L9" s="16">
        <f t="shared" si="2"/>
        <v>0</v>
      </c>
      <c r="M9" s="60">
        <f>'Yr 3'!M9</f>
        <v>0</v>
      </c>
      <c r="N9" s="60">
        <f>'Yr 3'!N9</f>
        <v>0</v>
      </c>
      <c r="O9" s="60">
        <f>'Yr 3'!O9</f>
        <v>0</v>
      </c>
    </row>
    <row r="10" spans="2:15" s="5" customFormat="1" ht="14.25">
      <c r="B10" s="76">
        <f>'Yr 3'!B10</f>
        <v>0</v>
      </c>
      <c r="C10" s="76">
        <f>'Yr 3'!C10</f>
        <v>0</v>
      </c>
      <c r="D10" s="58">
        <f>ROUND('Yr 3'!D10*($H$2+100%),0)</f>
        <v>0</v>
      </c>
      <c r="E10" s="58">
        <f>ROUND('Yr 3'!E10*($H$2+100%),0)</f>
        <v>0</v>
      </c>
      <c r="F10" s="58">
        <f>ROUND('Yr 3'!F10*($H$2+100%),0)</f>
        <v>0</v>
      </c>
      <c r="G10" s="106">
        <f t="shared" si="0"/>
        <v>0</v>
      </c>
      <c r="H10" s="59">
        <f>'Yr 3'!H10</f>
        <v>0</v>
      </c>
      <c r="I10" s="59">
        <f>'Yr 3'!I10</f>
        <v>0</v>
      </c>
      <c r="J10" s="16">
        <f t="shared" si="3"/>
        <v>0</v>
      </c>
      <c r="K10" s="16">
        <f t="shared" si="1"/>
        <v>0</v>
      </c>
      <c r="L10" s="16">
        <f t="shared" si="2"/>
        <v>0</v>
      </c>
      <c r="M10" s="60">
        <f>'Yr 3'!M10</f>
        <v>0</v>
      </c>
      <c r="N10" s="60">
        <f>'Yr 3'!N10</f>
        <v>0</v>
      </c>
      <c r="O10" s="60">
        <f>'Yr 3'!O10</f>
        <v>0</v>
      </c>
    </row>
    <row r="11" spans="2:15" s="5" customFormat="1" ht="14.25">
      <c r="B11" s="76">
        <f>'Yr 3'!B11</f>
        <v>0</v>
      </c>
      <c r="C11" s="76">
        <f>'Yr 3'!C11</f>
        <v>0</v>
      </c>
      <c r="D11" s="58">
        <f>ROUND('Yr 3'!D11*($H$2+100%),0)</f>
        <v>0</v>
      </c>
      <c r="E11" s="58">
        <f>ROUND('Yr 3'!E11*($H$2+100%),0)</f>
        <v>0</v>
      </c>
      <c r="F11" s="58">
        <f>ROUND('Yr 3'!F11*($H$2+100%),0)</f>
        <v>0</v>
      </c>
      <c r="G11" s="106">
        <f t="shared" si="0"/>
        <v>0</v>
      </c>
      <c r="H11" s="59">
        <f>'Yr 3'!H11</f>
        <v>0</v>
      </c>
      <c r="I11" s="59">
        <f>'Yr 3'!I11</f>
        <v>0</v>
      </c>
      <c r="J11" s="16">
        <f t="shared" si="3"/>
        <v>0</v>
      </c>
      <c r="K11" s="16">
        <f t="shared" si="1"/>
        <v>0</v>
      </c>
      <c r="L11" s="16">
        <f t="shared" si="2"/>
        <v>0</v>
      </c>
      <c r="M11" s="60">
        <f>'Yr 3'!M11</f>
        <v>0</v>
      </c>
      <c r="N11" s="60">
        <f>'Yr 3'!N11</f>
        <v>0</v>
      </c>
      <c r="O11" s="60">
        <f>'Yr 3'!O11</f>
        <v>0</v>
      </c>
    </row>
    <row r="12" spans="2:15" s="5" customFormat="1" ht="14.25">
      <c r="B12" s="76">
        <f>'Yr 3'!B12</f>
        <v>0</v>
      </c>
      <c r="C12" s="76">
        <f>'Yr 3'!C12</f>
        <v>0</v>
      </c>
      <c r="D12" s="58">
        <f>ROUND('Yr 3'!D12*($H$2+100%),0)</f>
        <v>0</v>
      </c>
      <c r="E12" s="58">
        <f>ROUND('Yr 3'!E12*($H$2+100%),0)</f>
        <v>0</v>
      </c>
      <c r="F12" s="58">
        <f>ROUND('Yr 3'!F12*($H$2+100%),0)</f>
        <v>0</v>
      </c>
      <c r="G12" s="106">
        <f t="shared" si="0"/>
        <v>0</v>
      </c>
      <c r="H12" s="59">
        <f>'Yr 3'!H12</f>
        <v>0</v>
      </c>
      <c r="I12" s="59">
        <f>'Yr 3'!I12</f>
        <v>0</v>
      </c>
      <c r="J12" s="16">
        <f t="shared" si="3"/>
        <v>0</v>
      </c>
      <c r="K12" s="16">
        <f t="shared" si="1"/>
        <v>0</v>
      </c>
      <c r="L12" s="16">
        <f t="shared" si="2"/>
        <v>0</v>
      </c>
      <c r="M12" s="60">
        <f>'Yr 3'!M12</f>
        <v>0</v>
      </c>
      <c r="N12" s="60">
        <f>'Yr 3'!N12</f>
        <v>0</v>
      </c>
      <c r="O12" s="60">
        <f>'Yr 3'!O12</f>
        <v>0</v>
      </c>
    </row>
    <row r="13" spans="2:15" s="5" customFormat="1" ht="14.25">
      <c r="B13" s="76">
        <f>'Yr 3'!B13</f>
        <v>0</v>
      </c>
      <c r="C13" s="76">
        <f>'Yr 3'!C13</f>
        <v>0</v>
      </c>
      <c r="D13" s="58">
        <f>ROUND('Yr 3'!D13*($H$2+100%),0)</f>
        <v>0</v>
      </c>
      <c r="E13" s="58">
        <f>ROUND('Yr 3'!E13*($H$2+100%),0)</f>
        <v>0</v>
      </c>
      <c r="F13" s="58">
        <f>ROUND('Yr 3'!F13*($H$2+100%),0)</f>
        <v>0</v>
      </c>
      <c r="G13" s="106">
        <f t="shared" si="0"/>
        <v>0</v>
      </c>
      <c r="H13" s="59">
        <f>'Yr 3'!H13</f>
        <v>0</v>
      </c>
      <c r="I13" s="59">
        <f>'Yr 3'!I13</f>
        <v>0</v>
      </c>
      <c r="J13" s="16">
        <f t="shared" si="3"/>
        <v>0</v>
      </c>
      <c r="K13" s="16">
        <f t="shared" si="1"/>
        <v>0</v>
      </c>
      <c r="L13" s="16">
        <f t="shared" si="2"/>
        <v>0</v>
      </c>
      <c r="M13" s="60">
        <f>'Yr 3'!M13</f>
        <v>0</v>
      </c>
      <c r="N13" s="60">
        <f>'Yr 3'!N13</f>
        <v>0</v>
      </c>
      <c r="O13" s="60">
        <f>'Yr 3'!O13</f>
        <v>0</v>
      </c>
    </row>
    <row r="14" spans="2:15" s="5" customFormat="1" ht="14.25">
      <c r="B14" s="76">
        <f>'Yr 3'!B14</f>
        <v>0</v>
      </c>
      <c r="C14" s="76">
        <f>'Yr 3'!C14</f>
        <v>0</v>
      </c>
      <c r="D14" s="58">
        <f>ROUND('Yr 3'!D14*($H$2+100%),0)</f>
        <v>0</v>
      </c>
      <c r="E14" s="58">
        <f>ROUND('Yr 3'!E14*($H$2+100%),0)</f>
        <v>0</v>
      </c>
      <c r="F14" s="58">
        <f>ROUND('Yr 3'!F14*($H$2+100%),0)</f>
        <v>0</v>
      </c>
      <c r="G14" s="106">
        <f t="shared" si="0"/>
        <v>0</v>
      </c>
      <c r="H14" s="59">
        <f>'Yr 3'!H14</f>
        <v>0</v>
      </c>
      <c r="I14" s="59">
        <f>'Yr 3'!I14</f>
        <v>0</v>
      </c>
      <c r="J14" s="16">
        <f t="shared" si="3"/>
        <v>0</v>
      </c>
      <c r="K14" s="16">
        <f t="shared" si="1"/>
        <v>0</v>
      </c>
      <c r="L14" s="16">
        <f t="shared" si="2"/>
        <v>0</v>
      </c>
      <c r="M14" s="60">
        <f>'Yr 3'!M14</f>
        <v>0</v>
      </c>
      <c r="N14" s="60">
        <f>'Yr 3'!N14</f>
        <v>0</v>
      </c>
      <c r="O14" s="60">
        <f>'Yr 3'!O14</f>
        <v>0</v>
      </c>
    </row>
    <row r="15" spans="2:15" s="5" customFormat="1" ht="14.25">
      <c r="B15" s="76">
        <f>'Yr 3'!B15</f>
        <v>0</v>
      </c>
      <c r="C15" s="76">
        <f>'Yr 3'!C15</f>
        <v>0</v>
      </c>
      <c r="D15" s="58">
        <f>ROUND('Yr 3'!D15*($H$2+100%),0)</f>
        <v>0</v>
      </c>
      <c r="E15" s="58">
        <f>ROUND('Yr 3'!E15*($H$2+100%),0)</f>
        <v>0</v>
      </c>
      <c r="F15" s="58">
        <f>ROUND('Yr 3'!F15*($H$2+100%),0)</f>
        <v>0</v>
      </c>
      <c r="G15" s="106">
        <f t="shared" si="0"/>
        <v>0</v>
      </c>
      <c r="H15" s="59">
        <f>'Yr 3'!H15</f>
        <v>0</v>
      </c>
      <c r="I15" s="59">
        <f>'Yr 3'!I15</f>
        <v>0</v>
      </c>
      <c r="J15" s="16">
        <f t="shared" si="3"/>
        <v>0</v>
      </c>
      <c r="K15" s="16">
        <f t="shared" si="1"/>
        <v>0</v>
      </c>
      <c r="L15" s="16">
        <f t="shared" si="2"/>
        <v>0</v>
      </c>
      <c r="M15" s="60">
        <f>'Yr 3'!M15</f>
        <v>0</v>
      </c>
      <c r="N15" s="60">
        <f>'Yr 3'!N15</f>
        <v>0</v>
      </c>
      <c r="O15" s="60">
        <f>'Yr 3'!O15</f>
        <v>0</v>
      </c>
    </row>
    <row r="16" spans="2:14" s="5" customFormat="1" ht="14.25">
      <c r="B16" s="5" t="s">
        <v>4</v>
      </c>
      <c r="J16" s="16">
        <f>SUM(J6:J15)</f>
        <v>0</v>
      </c>
      <c r="K16" s="16">
        <f>SUM(K6:K15)</f>
        <v>0</v>
      </c>
      <c r="L16" s="16">
        <f>SUM(L6:L15)</f>
        <v>0</v>
      </c>
      <c r="M16" s="62"/>
      <c r="N16" s="62"/>
    </row>
    <row r="17" s="5" customFormat="1" ht="14.25"/>
    <row r="18" s="5" customFormat="1" ht="15">
      <c r="A18" s="53" t="s">
        <v>5</v>
      </c>
    </row>
    <row r="19" spans="1:15" s="5" customFormat="1" ht="28.5">
      <c r="A19" s="6"/>
      <c r="B19" s="55" t="s">
        <v>6</v>
      </c>
      <c r="C19" s="54" t="s">
        <v>2</v>
      </c>
      <c r="D19" s="54"/>
      <c r="E19" s="54"/>
      <c r="F19" s="54"/>
      <c r="G19" s="55" t="s">
        <v>79</v>
      </c>
      <c r="H19" s="55" t="s">
        <v>80</v>
      </c>
      <c r="I19" s="55" t="s">
        <v>81</v>
      </c>
      <c r="J19" s="55" t="s">
        <v>77</v>
      </c>
      <c r="K19" s="55" t="s">
        <v>78</v>
      </c>
      <c r="L19" s="55" t="s">
        <v>3</v>
      </c>
      <c r="M19" s="56" t="s">
        <v>102</v>
      </c>
      <c r="N19" s="56" t="s">
        <v>76</v>
      </c>
      <c r="O19" s="56" t="s">
        <v>82</v>
      </c>
    </row>
    <row r="20" spans="2:15" s="5" customFormat="1" ht="14.25">
      <c r="B20" s="77">
        <f>'Yr 3'!B20</f>
        <v>0</v>
      </c>
      <c r="C20" s="5" t="s">
        <v>7</v>
      </c>
      <c r="D20" s="63"/>
      <c r="E20" s="63"/>
      <c r="F20" s="63"/>
      <c r="G20" s="141">
        <f aca="true" t="shared" si="4" ref="G20:G29">12*M20</f>
        <v>0</v>
      </c>
      <c r="H20" s="64">
        <f>'Yr 3'!H20</f>
        <v>0</v>
      </c>
      <c r="I20" s="64">
        <f>'Yr 3'!I20</f>
        <v>0</v>
      </c>
      <c r="J20" s="79">
        <f>ROUND('Yr 3'!J20*($H$2+100%),0)</f>
        <v>0</v>
      </c>
      <c r="K20" s="65">
        <f aca="true" t="shared" si="5" ref="K20:K29">ROUND(J20*N20,0)</f>
        <v>0</v>
      </c>
      <c r="L20" s="65">
        <f aca="true" t="shared" si="6" ref="L20:L29">J20+K20</f>
        <v>0</v>
      </c>
      <c r="M20" s="60">
        <f>'Yr 3'!M20</f>
        <v>0</v>
      </c>
      <c r="N20" s="60">
        <f>'Yr 3'!N20</f>
        <v>0</v>
      </c>
      <c r="O20" s="60">
        <f>'Yr 3'!O20</f>
        <v>0</v>
      </c>
    </row>
    <row r="21" spans="2:15" s="5" customFormat="1" ht="14.25">
      <c r="B21" s="77">
        <f>'Yr 3'!B21</f>
        <v>0</v>
      </c>
      <c r="C21" s="5" t="s">
        <v>8</v>
      </c>
      <c r="D21" s="63"/>
      <c r="E21" s="63"/>
      <c r="F21" s="63"/>
      <c r="G21" s="141">
        <f t="shared" si="4"/>
        <v>0</v>
      </c>
      <c r="H21" s="64">
        <f>'Yr 3'!H21</f>
        <v>0</v>
      </c>
      <c r="I21" s="64">
        <f>'Yr 3'!I21</f>
        <v>0</v>
      </c>
      <c r="J21" s="79">
        <f>ROUND('Yr 3'!J21*($H$2+100%),0)</f>
        <v>0</v>
      </c>
      <c r="K21" s="65">
        <f t="shared" si="5"/>
        <v>0</v>
      </c>
      <c r="L21" s="65">
        <f t="shared" si="6"/>
        <v>0</v>
      </c>
      <c r="M21" s="60">
        <f>'Yr 3'!M21</f>
        <v>0</v>
      </c>
      <c r="N21" s="60">
        <f>'Yr 3'!N21</f>
        <v>0</v>
      </c>
      <c r="O21" s="60">
        <f>'Yr 3'!O21</f>
        <v>0</v>
      </c>
    </row>
    <row r="22" spans="2:15" s="5" customFormat="1" ht="14.25">
      <c r="B22" s="77">
        <f>'Yr 3'!B22</f>
        <v>0</v>
      </c>
      <c r="C22" s="5" t="s">
        <v>9</v>
      </c>
      <c r="D22" s="63"/>
      <c r="E22" s="63"/>
      <c r="F22" s="63"/>
      <c r="G22" s="141">
        <f t="shared" si="4"/>
        <v>0</v>
      </c>
      <c r="H22" s="64">
        <f>'Yr 3'!H22</f>
        <v>0</v>
      </c>
      <c r="I22" s="64">
        <f>'Yr 3'!I22</f>
        <v>0</v>
      </c>
      <c r="J22" s="79">
        <f>ROUND('Yr 3'!J22*($H$2+100%),0)</f>
        <v>0</v>
      </c>
      <c r="K22" s="65">
        <f t="shared" si="5"/>
        <v>0</v>
      </c>
      <c r="L22" s="65">
        <f t="shared" si="6"/>
        <v>0</v>
      </c>
      <c r="M22" s="60">
        <f>'Yr 3'!M22</f>
        <v>0</v>
      </c>
      <c r="N22" s="60">
        <f>'Yr 3'!N22</f>
        <v>0</v>
      </c>
      <c r="O22" s="60">
        <f>'Yr 3'!O22</f>
        <v>0</v>
      </c>
    </row>
    <row r="23" spans="2:15" s="5" customFormat="1" ht="14.25">
      <c r="B23" s="77">
        <f>'Yr 3'!B23</f>
        <v>0</v>
      </c>
      <c r="C23" s="5" t="s">
        <v>10</v>
      </c>
      <c r="D23" s="63"/>
      <c r="E23" s="63"/>
      <c r="F23" s="63"/>
      <c r="G23" s="141">
        <f t="shared" si="4"/>
        <v>0</v>
      </c>
      <c r="H23" s="64">
        <f>'Yr 3'!H23</f>
        <v>0</v>
      </c>
      <c r="I23" s="64">
        <f>'Yr 3'!I23</f>
        <v>0</v>
      </c>
      <c r="J23" s="79">
        <f>ROUND('Yr 3'!J23*($H$2+100%),0)</f>
        <v>0</v>
      </c>
      <c r="K23" s="65">
        <f t="shared" si="5"/>
        <v>0</v>
      </c>
      <c r="L23" s="65">
        <f t="shared" si="6"/>
        <v>0</v>
      </c>
      <c r="M23" s="60">
        <f>'Yr 3'!M23</f>
        <v>0</v>
      </c>
      <c r="N23" s="60">
        <f>'Yr 3'!N23</f>
        <v>0</v>
      </c>
      <c r="O23" s="60">
        <f>'Yr 3'!O23</f>
        <v>0</v>
      </c>
    </row>
    <row r="24" spans="2:15" s="5" customFormat="1" ht="14.25">
      <c r="B24" s="77">
        <f>'Yr 3'!B24</f>
        <v>0</v>
      </c>
      <c r="C24" s="57">
        <f>'Yr 3'!C24</f>
        <v>0</v>
      </c>
      <c r="D24" s="38"/>
      <c r="E24" s="38"/>
      <c r="F24" s="38"/>
      <c r="G24" s="141">
        <f t="shared" si="4"/>
        <v>0</v>
      </c>
      <c r="H24" s="64">
        <f>'Yr 3'!H24</f>
        <v>0</v>
      </c>
      <c r="I24" s="64">
        <f>'Yr 3'!I24</f>
        <v>0</v>
      </c>
      <c r="J24" s="79">
        <f>ROUND('Yr 3'!J24*($H$2+100%),0)</f>
        <v>0</v>
      </c>
      <c r="K24" s="65">
        <f t="shared" si="5"/>
        <v>0</v>
      </c>
      <c r="L24" s="65">
        <f t="shared" si="6"/>
        <v>0</v>
      </c>
      <c r="M24" s="60">
        <f>'Yr 3'!M24</f>
        <v>0</v>
      </c>
      <c r="N24" s="60">
        <f>'Yr 3'!N24</f>
        <v>0</v>
      </c>
      <c r="O24" s="60">
        <f>'Yr 3'!O24</f>
        <v>0</v>
      </c>
    </row>
    <row r="25" spans="2:15" s="5" customFormat="1" ht="14.25">
      <c r="B25" s="77">
        <f>'Yr 3'!B25</f>
        <v>0</v>
      </c>
      <c r="C25" s="57">
        <f>'Yr 3'!C25</f>
        <v>0</v>
      </c>
      <c r="D25" s="38"/>
      <c r="E25" s="38"/>
      <c r="F25" s="38"/>
      <c r="G25" s="141">
        <f t="shared" si="4"/>
        <v>0</v>
      </c>
      <c r="H25" s="64">
        <f>'Yr 3'!H25</f>
        <v>0</v>
      </c>
      <c r="I25" s="64">
        <f>'Yr 3'!I25</f>
        <v>0</v>
      </c>
      <c r="J25" s="79">
        <f>ROUND('Yr 3'!J25*($H$2+100%),0)</f>
        <v>0</v>
      </c>
      <c r="K25" s="65">
        <f t="shared" si="5"/>
        <v>0</v>
      </c>
      <c r="L25" s="65">
        <f t="shared" si="6"/>
        <v>0</v>
      </c>
      <c r="M25" s="60">
        <f>'Yr 3'!M25</f>
        <v>0</v>
      </c>
      <c r="N25" s="60">
        <f>'Yr 3'!N25</f>
        <v>0</v>
      </c>
      <c r="O25" s="60">
        <f>'Yr 3'!O25</f>
        <v>0</v>
      </c>
    </row>
    <row r="26" spans="2:15" s="5" customFormat="1" ht="14.25">
      <c r="B26" s="77">
        <f>'Yr 3'!B26</f>
        <v>0</v>
      </c>
      <c r="C26" s="57">
        <f>'Yr 3'!C26</f>
        <v>0</v>
      </c>
      <c r="D26" s="38"/>
      <c r="E26" s="38"/>
      <c r="F26" s="38"/>
      <c r="G26" s="141">
        <f t="shared" si="4"/>
        <v>0</v>
      </c>
      <c r="H26" s="64">
        <f>'Yr 3'!H26</f>
        <v>0</v>
      </c>
      <c r="I26" s="64">
        <f>'Yr 3'!I26</f>
        <v>0</v>
      </c>
      <c r="J26" s="79">
        <f>ROUND('Yr 3'!J26*($H$2+100%),0)</f>
        <v>0</v>
      </c>
      <c r="K26" s="65">
        <f t="shared" si="5"/>
        <v>0</v>
      </c>
      <c r="L26" s="65">
        <f t="shared" si="6"/>
        <v>0</v>
      </c>
      <c r="M26" s="60">
        <f>'Yr 3'!M26</f>
        <v>0</v>
      </c>
      <c r="N26" s="60">
        <f>'Yr 3'!N26</f>
        <v>0</v>
      </c>
      <c r="O26" s="60">
        <f>'Yr 3'!O26</f>
        <v>0</v>
      </c>
    </row>
    <row r="27" spans="2:15" s="5" customFormat="1" ht="14.25">
      <c r="B27" s="77">
        <f>'Yr 3'!B27</f>
        <v>0</v>
      </c>
      <c r="C27" s="57">
        <f>'Yr 3'!C27</f>
        <v>0</v>
      </c>
      <c r="D27" s="38"/>
      <c r="E27" s="38"/>
      <c r="F27" s="38"/>
      <c r="G27" s="141">
        <f t="shared" si="4"/>
        <v>0</v>
      </c>
      <c r="H27" s="64">
        <f>'Yr 3'!H27</f>
        <v>0</v>
      </c>
      <c r="I27" s="64">
        <f>'Yr 3'!I27</f>
        <v>0</v>
      </c>
      <c r="J27" s="79">
        <f>ROUND('Yr 3'!J27*($H$2+100%),0)</f>
        <v>0</v>
      </c>
      <c r="K27" s="65">
        <f t="shared" si="5"/>
        <v>0</v>
      </c>
      <c r="L27" s="65">
        <f t="shared" si="6"/>
        <v>0</v>
      </c>
      <c r="M27" s="60">
        <f>'Yr 3'!M27</f>
        <v>0</v>
      </c>
      <c r="N27" s="60">
        <f>'Yr 3'!N27</f>
        <v>0</v>
      </c>
      <c r="O27" s="60">
        <f>'Yr 3'!O27</f>
        <v>0</v>
      </c>
    </row>
    <row r="28" spans="2:15" s="5" customFormat="1" ht="14.25">
      <c r="B28" s="77">
        <f>'Yr 3'!B28</f>
        <v>0</v>
      </c>
      <c r="C28" s="57">
        <f>'Yr 3'!C28</f>
        <v>0</v>
      </c>
      <c r="D28" s="38"/>
      <c r="E28" s="38"/>
      <c r="F28" s="38"/>
      <c r="G28" s="141">
        <f t="shared" si="4"/>
        <v>0</v>
      </c>
      <c r="H28" s="64">
        <f>'Yr 3'!H28</f>
        <v>0</v>
      </c>
      <c r="I28" s="64">
        <f>'Yr 3'!I28</f>
        <v>0</v>
      </c>
      <c r="J28" s="79">
        <f>ROUND('Yr 3'!J28*($H$2+100%),0)</f>
        <v>0</v>
      </c>
      <c r="K28" s="65">
        <f t="shared" si="5"/>
        <v>0</v>
      </c>
      <c r="L28" s="65">
        <f t="shared" si="6"/>
        <v>0</v>
      </c>
      <c r="M28" s="60">
        <f>'Yr 3'!M28</f>
        <v>0</v>
      </c>
      <c r="N28" s="60">
        <f>'Yr 3'!N28</f>
        <v>0</v>
      </c>
      <c r="O28" s="60">
        <f>'Yr 3'!O28</f>
        <v>0</v>
      </c>
    </row>
    <row r="29" spans="2:15" s="5" customFormat="1" ht="14.25">
      <c r="B29" s="77">
        <f>'Yr 3'!B29</f>
        <v>0</v>
      </c>
      <c r="C29" s="57">
        <f>'Yr 3'!C29</f>
        <v>0</v>
      </c>
      <c r="D29" s="38"/>
      <c r="E29" s="38"/>
      <c r="F29" s="38"/>
      <c r="G29" s="141">
        <f t="shared" si="4"/>
        <v>0</v>
      </c>
      <c r="H29" s="64">
        <f>'Yr 3'!H29</f>
        <v>0</v>
      </c>
      <c r="I29" s="64">
        <f>'Yr 3'!I29</f>
        <v>0</v>
      </c>
      <c r="J29" s="79">
        <f>ROUND('Yr 3'!J29*($H$2+100%),0)</f>
        <v>0</v>
      </c>
      <c r="K29" s="65">
        <f t="shared" si="5"/>
        <v>0</v>
      </c>
      <c r="L29" s="65">
        <f t="shared" si="6"/>
        <v>0</v>
      </c>
      <c r="M29" s="60">
        <f>'Yr 3'!M29</f>
        <v>0</v>
      </c>
      <c r="N29" s="60">
        <f>'Yr 3'!N29</f>
        <v>0</v>
      </c>
      <c r="O29" s="60">
        <f>'Yr 3'!O29</f>
        <v>0</v>
      </c>
    </row>
    <row r="30" spans="2:12" s="5" customFormat="1" ht="14.25">
      <c r="B30" s="66">
        <f>SUM(B20:B29)</f>
        <v>0</v>
      </c>
      <c r="C30" s="5" t="s">
        <v>11</v>
      </c>
      <c r="D30" s="16"/>
      <c r="E30" s="16"/>
      <c r="F30" s="16"/>
      <c r="G30" s="16"/>
      <c r="H30" s="16"/>
      <c r="I30" s="16"/>
      <c r="J30" s="67" t="s">
        <v>12</v>
      </c>
      <c r="K30" s="16">
        <f>SUM(L20:L29)</f>
        <v>0</v>
      </c>
      <c r="L30" s="16"/>
    </row>
    <row r="31" spans="3:15" s="5" customFormat="1" ht="15">
      <c r="C31" s="16"/>
      <c r="D31" s="16"/>
      <c r="E31" s="16"/>
      <c r="H31" s="16"/>
      <c r="I31" s="16"/>
      <c r="J31" s="16"/>
      <c r="K31" s="68" t="s">
        <v>13</v>
      </c>
      <c r="L31" s="69">
        <f>L16+K30</f>
        <v>0</v>
      </c>
      <c r="M31" s="78">
        <f>SUM(M6:M29)-O31</f>
        <v>0</v>
      </c>
      <c r="O31" s="78">
        <f>SUM(O6:O29)</f>
        <v>0</v>
      </c>
    </row>
    <row r="32" s="5" customFormat="1" ht="14.25"/>
    <row r="33" spans="1:9" s="5" customFormat="1" ht="15">
      <c r="A33" s="14" t="s">
        <v>116</v>
      </c>
      <c r="B33" s="6"/>
      <c r="C33" s="6"/>
      <c r="D33" s="6"/>
      <c r="E33" s="6"/>
      <c r="F33" s="6"/>
      <c r="G33" s="6"/>
      <c r="H33" s="6"/>
      <c r="I33" s="6"/>
    </row>
    <row r="34" spans="2:9" s="5" customFormat="1" ht="28.5">
      <c r="B34" s="151" t="s">
        <v>14</v>
      </c>
      <c r="C34" s="151"/>
      <c r="D34" s="151"/>
      <c r="E34" s="151"/>
      <c r="F34" s="151"/>
      <c r="G34" s="151"/>
      <c r="I34" s="7" t="s">
        <v>3</v>
      </c>
    </row>
    <row r="35" spans="1:9" s="5" customFormat="1" ht="14.25">
      <c r="A35" s="5">
        <v>1</v>
      </c>
      <c r="B35" s="152"/>
      <c r="C35" s="152"/>
      <c r="D35" s="152"/>
      <c r="E35" s="152"/>
      <c r="F35" s="152"/>
      <c r="G35" s="152"/>
      <c r="I35" s="38">
        <v>0</v>
      </c>
    </row>
    <row r="36" spans="1:9" s="5" customFormat="1" ht="14.25">
      <c r="A36" s="5">
        <v>2</v>
      </c>
      <c r="B36" s="152"/>
      <c r="C36" s="152"/>
      <c r="D36" s="152"/>
      <c r="E36" s="152"/>
      <c r="F36" s="152"/>
      <c r="G36" s="152"/>
      <c r="I36" s="38">
        <v>0</v>
      </c>
    </row>
    <row r="37" spans="1:9" s="5" customFormat="1" ht="14.25">
      <c r="A37" s="5">
        <v>3</v>
      </c>
      <c r="B37" s="152"/>
      <c r="C37" s="152"/>
      <c r="D37" s="152"/>
      <c r="E37" s="152"/>
      <c r="F37" s="152"/>
      <c r="G37" s="152"/>
      <c r="I37" s="38">
        <v>0</v>
      </c>
    </row>
    <row r="38" spans="2:9" s="5" customFormat="1" ht="14.25">
      <c r="B38" s="5" t="s">
        <v>67</v>
      </c>
      <c r="I38" s="16">
        <f>SUM(I35:I37)</f>
        <v>0</v>
      </c>
    </row>
    <row r="39" spans="8:9" s="5" customFormat="1" ht="15">
      <c r="H39" s="8" t="s">
        <v>15</v>
      </c>
      <c r="I39" s="69">
        <f>I38</f>
        <v>0</v>
      </c>
    </row>
    <row r="40" s="5" customFormat="1" ht="14.25"/>
    <row r="41" spans="1:9" s="5" customFormat="1" ht="28.5">
      <c r="A41" s="53" t="s">
        <v>16</v>
      </c>
      <c r="I41" s="7" t="s">
        <v>3</v>
      </c>
    </row>
    <row r="42" spans="1:9" s="5" customFormat="1" ht="14.25">
      <c r="A42" s="5">
        <v>1</v>
      </c>
      <c r="B42" s="5" t="s">
        <v>17</v>
      </c>
      <c r="I42" s="38">
        <f>ROUND('Yr 3'!I42*$L$2,0)</f>
        <v>0</v>
      </c>
    </row>
    <row r="43" spans="1:9" s="5" customFormat="1" ht="14.25">
      <c r="A43" s="5">
        <v>2</v>
      </c>
      <c r="B43" s="5" t="s">
        <v>18</v>
      </c>
      <c r="I43" s="38">
        <f>ROUND('Yr 3'!I43*$L$2,0)</f>
        <v>0</v>
      </c>
    </row>
    <row r="44" spans="8:9" s="5" customFormat="1" ht="15">
      <c r="H44" s="8" t="s">
        <v>19</v>
      </c>
      <c r="I44" s="69">
        <f>SUM(I42:I43)</f>
        <v>0</v>
      </c>
    </row>
    <row r="45" s="5" customFormat="1" ht="14.25"/>
    <row r="46" spans="1:9" s="5" customFormat="1" ht="29.25">
      <c r="A46" s="14" t="s">
        <v>20</v>
      </c>
      <c r="B46" s="6"/>
      <c r="C46" s="6"/>
      <c r="D46" s="6"/>
      <c r="E46" s="6"/>
      <c r="F46" s="6"/>
      <c r="G46" s="6"/>
      <c r="H46" s="6"/>
      <c r="I46" s="10" t="s">
        <v>3</v>
      </c>
    </row>
    <row r="47" spans="1:9" s="5" customFormat="1" ht="14.25">
      <c r="A47" s="5">
        <v>1</v>
      </c>
      <c r="B47" s="5" t="s">
        <v>21</v>
      </c>
      <c r="I47" s="38">
        <f>ROUND('Yr 3'!I47*$L$2,0)</f>
        <v>0</v>
      </c>
    </row>
    <row r="48" spans="1:9" s="5" customFormat="1" ht="14.25">
      <c r="A48" s="5">
        <v>2</v>
      </c>
      <c r="B48" s="5" t="s">
        <v>22</v>
      </c>
      <c r="I48" s="38">
        <f>ROUND('Yr 3'!I48*$L$2,0)</f>
        <v>0</v>
      </c>
    </row>
    <row r="49" spans="1:9" s="5" customFormat="1" ht="14.25">
      <c r="A49" s="5">
        <v>3</v>
      </c>
      <c r="B49" s="5" t="s">
        <v>23</v>
      </c>
      <c r="I49" s="38">
        <f>ROUND('Yr 3'!I49*$L$2,0)</f>
        <v>0</v>
      </c>
    </row>
    <row r="50" spans="1:9" s="5" customFormat="1" ht="14.25">
      <c r="A50" s="5">
        <v>4</v>
      </c>
      <c r="B50" s="5" t="s">
        <v>24</v>
      </c>
      <c r="I50" s="38">
        <f>ROUND('Yr 3'!I50*$L$2,0)</f>
        <v>0</v>
      </c>
    </row>
    <row r="51" spans="1:9" s="5" customFormat="1" ht="14.25">
      <c r="A51" s="5">
        <v>5</v>
      </c>
      <c r="B51" s="5" t="s">
        <v>25</v>
      </c>
      <c r="C51" s="152"/>
      <c r="D51" s="152"/>
      <c r="E51" s="152"/>
      <c r="F51" s="152"/>
      <c r="G51" s="152"/>
      <c r="I51" s="38">
        <f>ROUND('Yr 3'!I51*$L$2,0)</f>
        <v>0</v>
      </c>
    </row>
    <row r="52" spans="1:9" s="5" customFormat="1" ht="15">
      <c r="A52" s="70"/>
      <c r="B52" s="52" t="s">
        <v>26</v>
      </c>
      <c r="D52" s="80">
        <v>0</v>
      </c>
      <c r="H52" s="8" t="s">
        <v>27</v>
      </c>
      <c r="I52" s="69">
        <f>(I47+I48+I49+I50+I51)*A52</f>
        <v>0</v>
      </c>
    </row>
    <row r="53" spans="1:2" s="5" customFormat="1" ht="14.25">
      <c r="A53" s="52"/>
      <c r="B53" s="52"/>
    </row>
    <row r="54" spans="1:9" s="5" customFormat="1" ht="29.25">
      <c r="A54" s="14" t="s">
        <v>28</v>
      </c>
      <c r="B54" s="6"/>
      <c r="C54" s="6"/>
      <c r="D54" s="6"/>
      <c r="E54" s="6"/>
      <c r="F54" s="6"/>
      <c r="G54" s="6"/>
      <c r="H54" s="6"/>
      <c r="I54" s="10" t="s">
        <v>3</v>
      </c>
    </row>
    <row r="55" spans="1:9" s="5" customFormat="1" ht="14.25">
      <c r="A55" s="52">
        <v>1</v>
      </c>
      <c r="B55" s="70" t="s">
        <v>29</v>
      </c>
      <c r="C55" s="52"/>
      <c r="D55" s="52"/>
      <c r="E55" s="52"/>
      <c r="F55" s="52"/>
      <c r="G55" s="52"/>
      <c r="H55" s="52"/>
      <c r="I55" s="71">
        <f>ROUND('Yr 3'!I55*$L$2,0)</f>
        <v>0</v>
      </c>
    </row>
    <row r="56" spans="1:9" s="5" customFormat="1" ht="14.25">
      <c r="A56" s="52">
        <v>2</v>
      </c>
      <c r="B56" s="70" t="s">
        <v>72</v>
      </c>
      <c r="C56" s="52"/>
      <c r="D56" s="52"/>
      <c r="E56" s="52"/>
      <c r="F56" s="52"/>
      <c r="G56" s="52"/>
      <c r="H56" s="52"/>
      <c r="I56" s="71">
        <f>ROUND('Yr 3'!I56*$L$2,0)</f>
        <v>0</v>
      </c>
    </row>
    <row r="57" spans="1:9" s="5" customFormat="1" ht="14.25">
      <c r="A57" s="52">
        <v>3</v>
      </c>
      <c r="B57" s="70" t="s">
        <v>31</v>
      </c>
      <c r="C57" s="52"/>
      <c r="D57" s="52"/>
      <c r="E57" s="52"/>
      <c r="F57" s="52"/>
      <c r="G57" s="52"/>
      <c r="H57" s="52"/>
      <c r="I57" s="71">
        <f>ROUND('Yr 3'!I57*$L$2,0)</f>
        <v>0</v>
      </c>
    </row>
    <row r="58" spans="1:9" s="5" customFormat="1" ht="14.25">
      <c r="A58" s="52">
        <v>4</v>
      </c>
      <c r="B58" s="70" t="s">
        <v>32</v>
      </c>
      <c r="C58" s="52"/>
      <c r="D58" s="52"/>
      <c r="E58" s="52"/>
      <c r="F58" s="52"/>
      <c r="G58" s="52"/>
      <c r="H58" s="52"/>
      <c r="I58" s="71">
        <f>ROUND('Yr 3'!I58*$L$2,0)</f>
        <v>0</v>
      </c>
    </row>
    <row r="59" spans="1:9" s="5" customFormat="1" ht="14.25">
      <c r="A59" s="52">
        <v>5</v>
      </c>
      <c r="B59" s="70" t="s">
        <v>45</v>
      </c>
      <c r="C59" s="52"/>
      <c r="D59" s="52"/>
      <c r="E59" s="52"/>
      <c r="F59" s="52"/>
      <c r="G59" s="52"/>
      <c r="H59" s="52"/>
      <c r="I59" s="71">
        <f>ROUND('Yr 3'!I59*$L$2,0)</f>
        <v>0</v>
      </c>
    </row>
    <row r="60" spans="1:9" s="5" customFormat="1" ht="14.25">
      <c r="A60" s="52"/>
      <c r="B60" s="70" t="s">
        <v>104</v>
      </c>
      <c r="C60" s="52"/>
      <c r="D60" s="52"/>
      <c r="E60" s="52"/>
      <c r="F60" s="52"/>
      <c r="G60" s="52"/>
      <c r="H60" s="110"/>
      <c r="I60" s="71"/>
    </row>
    <row r="61" spans="1:9" s="5" customFormat="1" ht="14.25">
      <c r="A61" s="52">
        <v>6</v>
      </c>
      <c r="B61" s="70" t="s">
        <v>33</v>
      </c>
      <c r="C61" s="52"/>
      <c r="D61" s="52"/>
      <c r="E61" s="52"/>
      <c r="F61" s="52"/>
      <c r="G61" s="52"/>
      <c r="H61" s="52"/>
      <c r="I61" s="71">
        <f>ROUND('Yr 3'!I61*$L$2,0)</f>
        <v>0</v>
      </c>
    </row>
    <row r="62" spans="1:9" s="5" customFormat="1" ht="14.25">
      <c r="A62" s="52">
        <v>7</v>
      </c>
      <c r="B62" s="70" t="s">
        <v>73</v>
      </c>
      <c r="C62" s="52"/>
      <c r="D62" s="52"/>
      <c r="E62" s="52"/>
      <c r="F62" s="52"/>
      <c r="G62" s="52"/>
      <c r="H62" s="52"/>
      <c r="I62" s="71">
        <f>ROUND('Yr 3'!I62*$L$2,0)</f>
        <v>0</v>
      </c>
    </row>
    <row r="63" spans="1:9" s="5" customFormat="1" ht="14.25">
      <c r="A63" s="52">
        <v>8</v>
      </c>
      <c r="B63" s="153" t="str">
        <f>'Yr 3'!B63:G63</f>
        <v>Technology Infrastructure Fee</v>
      </c>
      <c r="C63" s="153"/>
      <c r="D63" s="153"/>
      <c r="E63" s="153"/>
      <c r="F63" s="153"/>
      <c r="G63" s="153"/>
      <c r="H63" s="52"/>
      <c r="I63" s="71">
        <f>ROUND(M31*40.75*L2*L2*L2,0)</f>
        <v>0</v>
      </c>
    </row>
    <row r="64" spans="1:9" s="5" customFormat="1" ht="14.25">
      <c r="A64" s="52">
        <v>9</v>
      </c>
      <c r="B64" s="153" t="str">
        <f>'Yr 3'!B64:G64</f>
        <v>GSR fee remissions (if applicable)</v>
      </c>
      <c r="C64" s="153"/>
      <c r="D64" s="153"/>
      <c r="E64" s="153"/>
      <c r="F64" s="153"/>
      <c r="G64" s="153"/>
      <c r="H64" s="52"/>
      <c r="I64" s="71">
        <f>ROUND('Yr 3'!I64*$L$2,0)</f>
        <v>0</v>
      </c>
    </row>
    <row r="65" spans="1:9" s="5" customFormat="1" ht="14.25">
      <c r="A65" s="52">
        <v>10</v>
      </c>
      <c r="B65" s="153" t="str">
        <f>'Yr 3'!B65:G65</f>
        <v>Animal Expenses</v>
      </c>
      <c r="C65" s="153"/>
      <c r="D65" s="153"/>
      <c r="E65" s="153"/>
      <c r="F65" s="153"/>
      <c r="G65" s="153"/>
      <c r="H65" s="52"/>
      <c r="I65" s="71">
        <f>ROUND('Yr 3'!I65*$L$2,0)</f>
        <v>0</v>
      </c>
    </row>
    <row r="66" spans="1:9" s="5" customFormat="1" ht="15">
      <c r="A66" s="6"/>
      <c r="B66" s="6"/>
      <c r="C66" s="6"/>
      <c r="D66" s="6"/>
      <c r="E66" s="6"/>
      <c r="F66" s="6"/>
      <c r="G66" s="6"/>
      <c r="H66" s="73" t="s">
        <v>34</v>
      </c>
      <c r="I66" s="74">
        <f>SUM(I55:I65)</f>
        <v>0</v>
      </c>
    </row>
    <row r="67" s="5" customFormat="1" ht="14.25"/>
    <row r="68" s="5" customFormat="1" ht="14.25"/>
    <row r="69" spans="1:9" s="5" customFormat="1" ht="29.25">
      <c r="A69" s="14" t="s">
        <v>35</v>
      </c>
      <c r="B69" s="6"/>
      <c r="C69" s="6"/>
      <c r="D69" s="6"/>
      <c r="E69" s="6"/>
      <c r="F69" s="6"/>
      <c r="G69" s="6"/>
      <c r="H69" s="6"/>
      <c r="I69" s="10" t="s">
        <v>3</v>
      </c>
    </row>
    <row r="70" spans="8:10" s="5" customFormat="1" ht="15">
      <c r="H70" s="8" t="s">
        <v>36</v>
      </c>
      <c r="I70" s="13">
        <f>L31+I39+I44+I52+I66</f>
        <v>0</v>
      </c>
      <c r="J70" s="15"/>
    </row>
    <row r="71" s="5" customFormat="1" ht="14.25"/>
    <row r="72" s="5" customFormat="1" ht="14.25"/>
    <row r="73" s="5" customFormat="1" ht="15">
      <c r="A73" s="53" t="s">
        <v>37</v>
      </c>
    </row>
    <row r="74" spans="1:14" s="5" customFormat="1" ht="29.25">
      <c r="A74" s="6"/>
      <c r="B74" s="155" t="s">
        <v>38</v>
      </c>
      <c r="C74" s="155"/>
      <c r="D74" s="6"/>
      <c r="E74" s="149" t="s">
        <v>39</v>
      </c>
      <c r="F74" s="149"/>
      <c r="G74" s="10" t="s">
        <v>40</v>
      </c>
      <c r="H74" s="6"/>
      <c r="I74" s="10" t="s">
        <v>3</v>
      </c>
      <c r="N74" s="105" t="s">
        <v>38</v>
      </c>
    </row>
    <row r="75" spans="1:14" s="5" customFormat="1" ht="14.25">
      <c r="A75" s="130">
        <v>1</v>
      </c>
      <c r="B75" s="152" t="s">
        <v>95</v>
      </c>
      <c r="C75" s="152"/>
      <c r="E75" s="150">
        <f>'All Years Summary Sheet'!E8</f>
        <v>0.54</v>
      </c>
      <c r="F75" s="150"/>
      <c r="G75" s="15">
        <f>'All Years Summary Sheet'!B7</f>
        <v>0</v>
      </c>
      <c r="I75" s="16">
        <f>ROUND(E75*G75,0)</f>
        <v>0</v>
      </c>
      <c r="N75" s="3" t="s">
        <v>96</v>
      </c>
    </row>
    <row r="76" spans="1:14" s="5" customFormat="1" ht="14.25">
      <c r="A76" s="130">
        <v>2</v>
      </c>
      <c r="B76" s="154"/>
      <c r="C76" s="154"/>
      <c r="E76" s="154"/>
      <c r="F76" s="154"/>
      <c r="I76" s="16">
        <f>ROUND(E76*G76,0)</f>
        <v>0</v>
      </c>
      <c r="N76" s="3" t="s">
        <v>97</v>
      </c>
    </row>
    <row r="77" spans="1:14" s="5" customFormat="1" ht="14.25">
      <c r="A77" s="130">
        <v>3</v>
      </c>
      <c r="B77" s="154"/>
      <c r="C77" s="154"/>
      <c r="E77" s="154"/>
      <c r="F77" s="154"/>
      <c r="I77" s="16">
        <f>ROUND(E77*G77,0)</f>
        <v>0</v>
      </c>
      <c r="N77" s="3" t="s">
        <v>98</v>
      </c>
    </row>
    <row r="78" spans="1:14" s="5" customFormat="1" ht="15">
      <c r="A78" s="130">
        <v>4</v>
      </c>
      <c r="B78" s="154"/>
      <c r="C78" s="154"/>
      <c r="E78" s="154"/>
      <c r="F78" s="154"/>
      <c r="H78" s="8"/>
      <c r="I78" s="16">
        <f>ROUND(E78*G78,0)</f>
        <v>0</v>
      </c>
      <c r="N78" s="3" t="s">
        <v>99</v>
      </c>
    </row>
    <row r="79" spans="2:14" s="5" customFormat="1" ht="15">
      <c r="B79" s="5" t="s">
        <v>101</v>
      </c>
      <c r="H79" s="8" t="s">
        <v>41</v>
      </c>
      <c r="I79" s="69">
        <f>SUM(I75:I78)</f>
        <v>0</v>
      </c>
      <c r="N79" s="3" t="s">
        <v>95</v>
      </c>
    </row>
    <row r="80" s="5" customFormat="1" ht="14.25">
      <c r="N80" s="3" t="s">
        <v>100</v>
      </c>
    </row>
    <row r="81" spans="1:9" s="5" customFormat="1" ht="29.25">
      <c r="A81" s="14" t="s">
        <v>42</v>
      </c>
      <c r="B81" s="6"/>
      <c r="C81" s="6"/>
      <c r="D81" s="6"/>
      <c r="E81" s="6"/>
      <c r="F81" s="6"/>
      <c r="G81" s="6"/>
      <c r="H81" s="6"/>
      <c r="I81" s="10" t="s">
        <v>3</v>
      </c>
    </row>
    <row r="82" spans="8:9" s="5" customFormat="1" ht="15">
      <c r="H82" s="8" t="s">
        <v>43</v>
      </c>
      <c r="I82" s="75">
        <f>I70+I79</f>
        <v>0</v>
      </c>
    </row>
    <row r="83" s="5" customFormat="1" ht="14.25"/>
    <row r="84" s="5" customFormat="1" ht="14.25"/>
    <row r="85" spans="1:9" s="5" customFormat="1" ht="29.25">
      <c r="A85" s="14" t="s">
        <v>44</v>
      </c>
      <c r="B85" s="6"/>
      <c r="C85" s="6"/>
      <c r="D85" s="6"/>
      <c r="E85" s="6"/>
      <c r="F85" s="6"/>
      <c r="G85" s="6"/>
      <c r="H85" s="6"/>
      <c r="I85" s="10" t="s">
        <v>3</v>
      </c>
    </row>
    <row r="86" s="5" customFormat="1" ht="15">
      <c r="I86" s="69">
        <v>0</v>
      </c>
    </row>
  </sheetData>
  <sheetProtection/>
  <mergeCells count="18">
    <mergeCell ref="C51:G51"/>
    <mergeCell ref="B34:G34"/>
    <mergeCell ref="B35:G35"/>
    <mergeCell ref="B37:G37"/>
    <mergeCell ref="B36:G36"/>
    <mergeCell ref="B74:C74"/>
    <mergeCell ref="B75:C75"/>
    <mergeCell ref="E74:F74"/>
    <mergeCell ref="E75:F75"/>
    <mergeCell ref="B63:G63"/>
    <mergeCell ref="B64:G64"/>
    <mergeCell ref="B65:G65"/>
    <mergeCell ref="B77:C77"/>
    <mergeCell ref="E77:F77"/>
    <mergeCell ref="B78:C78"/>
    <mergeCell ref="E78:F78"/>
    <mergeCell ref="E76:F76"/>
    <mergeCell ref="B76:C76"/>
  </mergeCells>
  <conditionalFormatting sqref="B63:G65 C24:C29 B20:B29 B6:B15 C7:C1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B75:C75">
      <formula1>$N$75:$N$80</formula1>
    </dataValidation>
  </dataValidations>
  <printOptions horizontalCentered="1"/>
  <pageMargins left="0.2" right="0.2" top="0.2" bottom="0.2" header="0" footer="0"/>
  <pageSetup fitToHeight="1" fitToWidth="1" horizontalDpi="600" verticalDpi="600" orientation="portrait" scale="55" r:id="rId3"/>
  <rowBreaks count="2" manualBreakCount="2">
    <brk id="32" max="255" man="1"/>
    <brk id="53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3" width="13.421875" style="0" customWidth="1"/>
    <col min="4" max="12" width="11.7109375" style="0" customWidth="1"/>
  </cols>
  <sheetData>
    <row r="1" spans="1:12" s="3" customFormat="1" ht="15.75" thickBot="1">
      <c r="A1" s="120" t="s">
        <v>51</v>
      </c>
      <c r="B1" s="121"/>
      <c r="C1" s="121"/>
      <c r="D1" s="121"/>
      <c r="E1" s="121"/>
      <c r="F1" s="121"/>
      <c r="G1" s="121"/>
      <c r="H1" s="121"/>
      <c r="I1" s="121"/>
      <c r="J1" s="122" t="s">
        <v>112</v>
      </c>
      <c r="K1" s="123">
        <f>'Yr 4'!L1+1</f>
        <v>43070</v>
      </c>
      <c r="L1" s="124">
        <f>K1+364</f>
        <v>43434</v>
      </c>
    </row>
    <row r="2" spans="1:12" s="3" customFormat="1" ht="15">
      <c r="A2" s="2"/>
      <c r="C2" s="114" t="s">
        <v>111</v>
      </c>
      <c r="D2" s="119">
        <f>'Yr 1'!E1</f>
        <v>179700</v>
      </c>
      <c r="G2" s="115" t="s">
        <v>109</v>
      </c>
      <c r="H2" s="116">
        <f>'Yr 4'!H2</f>
        <v>0.05</v>
      </c>
      <c r="K2" s="117" t="s">
        <v>110</v>
      </c>
      <c r="L2" s="118">
        <f>'Yr 4'!L2</f>
        <v>0.03</v>
      </c>
    </row>
    <row r="3" spans="1:12" s="3" customFormat="1" ht="15">
      <c r="A3" s="2"/>
      <c r="C3" s="114"/>
      <c r="D3" s="119"/>
      <c r="G3" s="115"/>
      <c r="H3" s="116"/>
      <c r="K3" s="117"/>
      <c r="L3" s="118"/>
    </row>
    <row r="4" s="5" customFormat="1" ht="15">
      <c r="A4" s="53" t="s">
        <v>0</v>
      </c>
    </row>
    <row r="5" spans="1:15" s="5" customFormat="1" ht="28.5">
      <c r="A5" s="6"/>
      <c r="B5" s="54" t="s">
        <v>1</v>
      </c>
      <c r="C5" s="54" t="s">
        <v>2</v>
      </c>
      <c r="D5" s="55" t="s">
        <v>103</v>
      </c>
      <c r="E5" s="55" t="s">
        <v>83</v>
      </c>
      <c r="F5" s="55" t="s">
        <v>84</v>
      </c>
      <c r="G5" s="55" t="s">
        <v>79</v>
      </c>
      <c r="H5" s="55" t="s">
        <v>80</v>
      </c>
      <c r="I5" s="55" t="s">
        <v>81</v>
      </c>
      <c r="J5" s="55" t="s">
        <v>77</v>
      </c>
      <c r="K5" s="55" t="s">
        <v>78</v>
      </c>
      <c r="L5" s="55" t="s">
        <v>3</v>
      </c>
      <c r="M5" s="56" t="s">
        <v>102</v>
      </c>
      <c r="N5" s="56" t="s">
        <v>76</v>
      </c>
      <c r="O5" s="56" t="s">
        <v>82</v>
      </c>
    </row>
    <row r="6" spans="2:15" s="5" customFormat="1" ht="14.25">
      <c r="B6" s="76">
        <f>'Yr 4'!B6</f>
        <v>0</v>
      </c>
      <c r="C6" s="57" t="s">
        <v>75</v>
      </c>
      <c r="D6" s="58">
        <f>ROUND('Yr 4'!D6*($H$2+100%),0)</f>
        <v>0</v>
      </c>
      <c r="E6" s="58">
        <f>ROUND('Yr 4'!E6*($H$2+100%),0)</f>
        <v>0</v>
      </c>
      <c r="F6" s="58">
        <f>ROUND('Yr 4'!F6*($H$2+100%),0)</f>
        <v>0</v>
      </c>
      <c r="G6" s="106">
        <f aca="true" t="shared" si="0" ref="G6:G15">12*$M6</f>
        <v>0</v>
      </c>
      <c r="H6" s="59">
        <v>0</v>
      </c>
      <c r="I6" s="59">
        <v>0</v>
      </c>
      <c r="J6" s="16">
        <f aca="true" t="shared" si="1" ref="J6:J15">ROUND(D6*G6/12,0)+ROUND(E6*H6/9,0)+ROUND(F6*I6/3,0)</f>
        <v>0</v>
      </c>
      <c r="K6" s="16">
        <f aca="true" t="shared" si="2" ref="K6:K15">ROUND(J6*N6,0)</f>
        <v>0</v>
      </c>
      <c r="L6" s="16">
        <f aca="true" t="shared" si="3" ref="L6:L15">J6+K6</f>
        <v>0</v>
      </c>
      <c r="M6" s="60">
        <f>'Yr 4'!M6</f>
        <v>0</v>
      </c>
      <c r="N6" s="60">
        <f>'Yr 4'!N6</f>
        <v>0</v>
      </c>
      <c r="O6" s="60">
        <f>'Yr 4'!O6</f>
        <v>0</v>
      </c>
    </row>
    <row r="7" spans="2:15" s="5" customFormat="1" ht="14.25">
      <c r="B7" s="76">
        <f>'Yr 4'!B7</f>
        <v>0</v>
      </c>
      <c r="C7" s="76">
        <f>'Yr 4'!C7</f>
        <v>0</v>
      </c>
      <c r="D7" s="58">
        <f>ROUND('Yr 4'!D7*($H$2+100%),0)</f>
        <v>0</v>
      </c>
      <c r="E7" s="58">
        <f>ROUND('Yr 4'!E7*($H$2+100%),0)</f>
        <v>0</v>
      </c>
      <c r="F7" s="58">
        <f>ROUND('Yr 4'!F7*($H$2+100%),0)</f>
        <v>0</v>
      </c>
      <c r="G7" s="106">
        <f t="shared" si="0"/>
        <v>0</v>
      </c>
      <c r="H7" s="59">
        <v>0</v>
      </c>
      <c r="I7" s="59">
        <v>0</v>
      </c>
      <c r="J7" s="16">
        <f t="shared" si="1"/>
        <v>0</v>
      </c>
      <c r="K7" s="16">
        <f t="shared" si="2"/>
        <v>0</v>
      </c>
      <c r="L7" s="16">
        <f t="shared" si="3"/>
        <v>0</v>
      </c>
      <c r="M7" s="60">
        <f>'Yr 4'!M7</f>
        <v>0</v>
      </c>
      <c r="N7" s="60">
        <f>'Yr 4'!N7</f>
        <v>0</v>
      </c>
      <c r="O7" s="60">
        <f>'Yr 4'!O7</f>
        <v>0</v>
      </c>
    </row>
    <row r="8" spans="2:15" s="5" customFormat="1" ht="14.25">
      <c r="B8" s="76">
        <f>'Yr 4'!B8</f>
        <v>0</v>
      </c>
      <c r="C8" s="76">
        <f>'Yr 4'!C8</f>
        <v>0</v>
      </c>
      <c r="D8" s="58">
        <f>ROUND('Yr 4'!D8*($H$2+100%),0)</f>
        <v>0</v>
      </c>
      <c r="E8" s="58">
        <f>ROUND('Yr 4'!E8*($H$2+100%),0)</f>
        <v>0</v>
      </c>
      <c r="F8" s="58">
        <f>ROUND('Yr 4'!F8*($H$2+100%),0)</f>
        <v>0</v>
      </c>
      <c r="G8" s="106">
        <f t="shared" si="0"/>
        <v>0</v>
      </c>
      <c r="H8" s="59">
        <v>0</v>
      </c>
      <c r="I8" s="59">
        <v>0</v>
      </c>
      <c r="J8" s="16">
        <f t="shared" si="1"/>
        <v>0</v>
      </c>
      <c r="K8" s="16">
        <f t="shared" si="2"/>
        <v>0</v>
      </c>
      <c r="L8" s="16">
        <f t="shared" si="3"/>
        <v>0</v>
      </c>
      <c r="M8" s="60">
        <f>'Yr 4'!M8</f>
        <v>0</v>
      </c>
      <c r="N8" s="60">
        <f>'Yr 4'!N8</f>
        <v>0</v>
      </c>
      <c r="O8" s="60">
        <f>'Yr 4'!O8</f>
        <v>0</v>
      </c>
    </row>
    <row r="9" spans="2:15" s="5" customFormat="1" ht="14.25">
      <c r="B9" s="76">
        <f>'Yr 4'!B9</f>
        <v>0</v>
      </c>
      <c r="C9" s="76">
        <f>'Yr 4'!C9</f>
        <v>0</v>
      </c>
      <c r="D9" s="58">
        <f>ROUND('Yr 4'!D9*($H$2+100%),0)</f>
        <v>0</v>
      </c>
      <c r="E9" s="58">
        <f>ROUND('Yr 4'!E9*($H$2+100%),0)</f>
        <v>0</v>
      </c>
      <c r="F9" s="58">
        <f>ROUND('Yr 4'!F9*($H$2+100%),0)</f>
        <v>0</v>
      </c>
      <c r="G9" s="106">
        <f t="shared" si="0"/>
        <v>0</v>
      </c>
      <c r="H9" s="59">
        <v>0</v>
      </c>
      <c r="I9" s="59">
        <v>0</v>
      </c>
      <c r="J9" s="16">
        <f t="shared" si="1"/>
        <v>0</v>
      </c>
      <c r="K9" s="16">
        <f t="shared" si="2"/>
        <v>0</v>
      </c>
      <c r="L9" s="16">
        <f t="shared" si="3"/>
        <v>0</v>
      </c>
      <c r="M9" s="60">
        <f>'Yr 4'!M9</f>
        <v>0</v>
      </c>
      <c r="N9" s="60">
        <f>'Yr 4'!N9</f>
        <v>0</v>
      </c>
      <c r="O9" s="60">
        <f>'Yr 4'!O9</f>
        <v>0</v>
      </c>
    </row>
    <row r="10" spans="2:15" s="5" customFormat="1" ht="14.25">
      <c r="B10" s="76">
        <f>'Yr 4'!B10</f>
        <v>0</v>
      </c>
      <c r="C10" s="76">
        <f>'Yr 4'!C10</f>
        <v>0</v>
      </c>
      <c r="D10" s="58">
        <f>ROUND('Yr 4'!D10*($H$2+100%),0)</f>
        <v>0</v>
      </c>
      <c r="E10" s="58">
        <f>ROUND('Yr 4'!E10*($H$2+100%),0)</f>
        <v>0</v>
      </c>
      <c r="F10" s="58">
        <f>ROUND('Yr 4'!F10*($H$2+100%),0)</f>
        <v>0</v>
      </c>
      <c r="G10" s="106">
        <f t="shared" si="0"/>
        <v>0</v>
      </c>
      <c r="H10" s="59">
        <v>0</v>
      </c>
      <c r="I10" s="59">
        <v>0</v>
      </c>
      <c r="J10" s="16">
        <f t="shared" si="1"/>
        <v>0</v>
      </c>
      <c r="K10" s="16">
        <f t="shared" si="2"/>
        <v>0</v>
      </c>
      <c r="L10" s="16">
        <f t="shared" si="3"/>
        <v>0</v>
      </c>
      <c r="M10" s="60">
        <f>'Yr 4'!M10</f>
        <v>0</v>
      </c>
      <c r="N10" s="60">
        <f>'Yr 4'!N10</f>
        <v>0</v>
      </c>
      <c r="O10" s="60">
        <f>'Yr 4'!O10</f>
        <v>0</v>
      </c>
    </row>
    <row r="11" spans="2:15" s="5" customFormat="1" ht="14.25">
      <c r="B11" s="76">
        <f>'Yr 4'!B11</f>
        <v>0</v>
      </c>
      <c r="C11" s="76">
        <f>'Yr 4'!C11</f>
        <v>0</v>
      </c>
      <c r="D11" s="58">
        <f>ROUND('Yr 4'!D11*($H$2+100%),0)</f>
        <v>0</v>
      </c>
      <c r="E11" s="58">
        <f>ROUND('Yr 4'!E11*($H$2+100%),0)</f>
        <v>0</v>
      </c>
      <c r="F11" s="58">
        <f>ROUND('Yr 4'!F11*($H$2+100%),0)</f>
        <v>0</v>
      </c>
      <c r="G11" s="106">
        <f t="shared" si="0"/>
        <v>0</v>
      </c>
      <c r="H11" s="59">
        <v>0</v>
      </c>
      <c r="I11" s="59">
        <v>0</v>
      </c>
      <c r="J11" s="16">
        <f t="shared" si="1"/>
        <v>0</v>
      </c>
      <c r="K11" s="16">
        <f t="shared" si="2"/>
        <v>0</v>
      </c>
      <c r="L11" s="16">
        <f t="shared" si="3"/>
        <v>0</v>
      </c>
      <c r="M11" s="60">
        <f>'Yr 4'!M11</f>
        <v>0</v>
      </c>
      <c r="N11" s="60">
        <f>'Yr 4'!N11</f>
        <v>0</v>
      </c>
      <c r="O11" s="60">
        <f>'Yr 4'!O11</f>
        <v>0</v>
      </c>
    </row>
    <row r="12" spans="2:15" s="5" customFormat="1" ht="14.25">
      <c r="B12" s="76">
        <f>'Yr 4'!B12</f>
        <v>0</v>
      </c>
      <c r="C12" s="76">
        <f>'Yr 4'!C12</f>
        <v>0</v>
      </c>
      <c r="D12" s="58">
        <f>ROUND('Yr 4'!D12*($H$2+100%),0)</f>
        <v>0</v>
      </c>
      <c r="E12" s="58">
        <f>ROUND('Yr 4'!E12*($H$2+100%),0)</f>
        <v>0</v>
      </c>
      <c r="F12" s="58">
        <f>ROUND('Yr 4'!F12*($H$2+100%),0)</f>
        <v>0</v>
      </c>
      <c r="G12" s="106">
        <f t="shared" si="0"/>
        <v>0</v>
      </c>
      <c r="H12" s="59">
        <v>0</v>
      </c>
      <c r="I12" s="59">
        <v>0</v>
      </c>
      <c r="J12" s="16">
        <f t="shared" si="1"/>
        <v>0</v>
      </c>
      <c r="K12" s="16">
        <f t="shared" si="2"/>
        <v>0</v>
      </c>
      <c r="L12" s="16">
        <f t="shared" si="3"/>
        <v>0</v>
      </c>
      <c r="M12" s="60">
        <f>'Yr 4'!M12</f>
        <v>0</v>
      </c>
      <c r="N12" s="60">
        <f>'Yr 4'!N12</f>
        <v>0</v>
      </c>
      <c r="O12" s="60">
        <f>'Yr 4'!O12</f>
        <v>0</v>
      </c>
    </row>
    <row r="13" spans="2:15" s="5" customFormat="1" ht="14.25">
      <c r="B13" s="76">
        <f>'Yr 4'!B13</f>
        <v>0</v>
      </c>
      <c r="C13" s="76">
        <f>'Yr 4'!C13</f>
        <v>0</v>
      </c>
      <c r="D13" s="58">
        <f>ROUND('Yr 4'!D13*($H$2+100%),0)</f>
        <v>0</v>
      </c>
      <c r="E13" s="58">
        <f>ROUND('Yr 4'!E13*($H$2+100%),0)</f>
        <v>0</v>
      </c>
      <c r="F13" s="58">
        <f>ROUND('Yr 4'!F13*($H$2+100%),0)</f>
        <v>0</v>
      </c>
      <c r="G13" s="106">
        <f t="shared" si="0"/>
        <v>0</v>
      </c>
      <c r="H13" s="59">
        <v>0</v>
      </c>
      <c r="I13" s="59">
        <v>0</v>
      </c>
      <c r="J13" s="16">
        <f t="shared" si="1"/>
        <v>0</v>
      </c>
      <c r="K13" s="16">
        <f t="shared" si="2"/>
        <v>0</v>
      </c>
      <c r="L13" s="16">
        <f t="shared" si="3"/>
        <v>0</v>
      </c>
      <c r="M13" s="60">
        <f>'Yr 4'!M13</f>
        <v>0</v>
      </c>
      <c r="N13" s="60">
        <f>'Yr 4'!N13</f>
        <v>0</v>
      </c>
      <c r="O13" s="60">
        <f>'Yr 4'!O13</f>
        <v>0</v>
      </c>
    </row>
    <row r="14" spans="2:15" s="5" customFormat="1" ht="14.25">
      <c r="B14" s="76">
        <f>'Yr 4'!B14</f>
        <v>0</v>
      </c>
      <c r="C14" s="76">
        <f>'Yr 4'!C14</f>
        <v>0</v>
      </c>
      <c r="D14" s="58">
        <f>ROUND('Yr 4'!D14*($H$2+100%),0)</f>
        <v>0</v>
      </c>
      <c r="E14" s="58">
        <f>ROUND('Yr 4'!E14*($H$2+100%),0)</f>
        <v>0</v>
      </c>
      <c r="F14" s="58">
        <f>ROUND('Yr 4'!F14*($H$2+100%),0)</f>
        <v>0</v>
      </c>
      <c r="G14" s="106">
        <f t="shared" si="0"/>
        <v>0</v>
      </c>
      <c r="H14" s="59">
        <v>0</v>
      </c>
      <c r="I14" s="59">
        <v>0</v>
      </c>
      <c r="J14" s="16">
        <f t="shared" si="1"/>
        <v>0</v>
      </c>
      <c r="K14" s="16">
        <f t="shared" si="2"/>
        <v>0</v>
      </c>
      <c r="L14" s="16">
        <f t="shared" si="3"/>
        <v>0</v>
      </c>
      <c r="M14" s="60">
        <f>'Yr 4'!M14</f>
        <v>0</v>
      </c>
      <c r="N14" s="60">
        <f>'Yr 4'!N14</f>
        <v>0</v>
      </c>
      <c r="O14" s="60">
        <f>'Yr 4'!O14</f>
        <v>0</v>
      </c>
    </row>
    <row r="15" spans="2:15" s="5" customFormat="1" ht="14.25">
      <c r="B15" s="76">
        <f>'Yr 4'!B15</f>
        <v>0</v>
      </c>
      <c r="C15" s="76">
        <f>'Yr 4'!C15</f>
        <v>0</v>
      </c>
      <c r="D15" s="58">
        <f>ROUND('Yr 4'!D15*($H$2+100%),0)</f>
        <v>0</v>
      </c>
      <c r="E15" s="58">
        <f>ROUND('Yr 4'!E15*($H$2+100%),0)</f>
        <v>0</v>
      </c>
      <c r="F15" s="58">
        <f>ROUND('Yr 4'!F15*($H$2+100%),0)</f>
        <v>0</v>
      </c>
      <c r="G15" s="106">
        <f t="shared" si="0"/>
        <v>0</v>
      </c>
      <c r="H15" s="59">
        <v>0</v>
      </c>
      <c r="I15" s="59">
        <v>0</v>
      </c>
      <c r="J15" s="16">
        <f t="shared" si="1"/>
        <v>0</v>
      </c>
      <c r="K15" s="16">
        <f t="shared" si="2"/>
        <v>0</v>
      </c>
      <c r="L15" s="16">
        <f t="shared" si="3"/>
        <v>0</v>
      </c>
      <c r="M15" s="60">
        <f>'Yr 4'!M15</f>
        <v>0</v>
      </c>
      <c r="N15" s="60">
        <f>'Yr 4'!N15</f>
        <v>0</v>
      </c>
      <c r="O15" s="60">
        <f>'Yr 4'!O15</f>
        <v>0</v>
      </c>
    </row>
    <row r="16" spans="2:14" s="5" customFormat="1" ht="14.25">
      <c r="B16" s="5" t="s">
        <v>4</v>
      </c>
      <c r="J16" s="16">
        <f>SUM(J6:J15)</f>
        <v>0</v>
      </c>
      <c r="K16" s="16">
        <f>SUM(K6:K15)</f>
        <v>0</v>
      </c>
      <c r="L16" s="16">
        <f>SUM(L6:L15)</f>
        <v>0</v>
      </c>
      <c r="M16" s="62"/>
      <c r="N16" s="62"/>
    </row>
    <row r="17" s="5" customFormat="1" ht="14.25"/>
    <row r="18" s="5" customFormat="1" ht="15">
      <c r="A18" s="53" t="s">
        <v>5</v>
      </c>
    </row>
    <row r="19" spans="1:15" s="5" customFormat="1" ht="28.5">
      <c r="A19" s="6"/>
      <c r="B19" s="55" t="s">
        <v>6</v>
      </c>
      <c r="C19" s="54" t="s">
        <v>2</v>
      </c>
      <c r="D19" s="54"/>
      <c r="E19" s="54"/>
      <c r="F19" s="54"/>
      <c r="G19" s="55" t="s">
        <v>79</v>
      </c>
      <c r="H19" s="55" t="s">
        <v>80</v>
      </c>
      <c r="I19" s="55" t="s">
        <v>81</v>
      </c>
      <c r="J19" s="55" t="s">
        <v>77</v>
      </c>
      <c r="K19" s="55" t="s">
        <v>78</v>
      </c>
      <c r="L19" s="55" t="s">
        <v>3</v>
      </c>
      <c r="M19" s="56" t="s">
        <v>102</v>
      </c>
      <c r="N19" s="56" t="s">
        <v>76</v>
      </c>
      <c r="O19" s="56" t="s">
        <v>82</v>
      </c>
    </row>
    <row r="20" spans="2:15" s="5" customFormat="1" ht="14.25">
      <c r="B20" s="77">
        <f>'Yr 4'!B20</f>
        <v>0</v>
      </c>
      <c r="C20" s="5" t="s">
        <v>7</v>
      </c>
      <c r="D20" s="63"/>
      <c r="E20" s="63"/>
      <c r="F20" s="63"/>
      <c r="G20" s="64">
        <f aca="true" t="shared" si="4" ref="G20:G29">12*M20</f>
        <v>0</v>
      </c>
      <c r="H20" s="64">
        <v>0</v>
      </c>
      <c r="I20" s="64">
        <v>0</v>
      </c>
      <c r="J20" s="79">
        <f>ROUND('Yr 4'!J20*($H$2+100%),0)</f>
        <v>0</v>
      </c>
      <c r="K20" s="65">
        <f aca="true" t="shared" si="5" ref="K20:K29">ROUND(J20*N20,0)</f>
        <v>0</v>
      </c>
      <c r="L20" s="65">
        <f aca="true" t="shared" si="6" ref="L20:L29">J20+K20</f>
        <v>0</v>
      </c>
      <c r="M20" s="60">
        <f>'Yr 4'!M20</f>
        <v>0</v>
      </c>
      <c r="N20" s="60">
        <f>'Yr 4'!N20</f>
        <v>0</v>
      </c>
      <c r="O20" s="60">
        <f>'Yr 4'!O20</f>
        <v>0</v>
      </c>
    </row>
    <row r="21" spans="2:15" s="5" customFormat="1" ht="14.25">
      <c r="B21" s="77">
        <f>'Yr 4'!B21</f>
        <v>0</v>
      </c>
      <c r="C21" s="5" t="s">
        <v>8</v>
      </c>
      <c r="D21" s="63"/>
      <c r="E21" s="63"/>
      <c r="F21" s="63"/>
      <c r="G21" s="64">
        <f t="shared" si="4"/>
        <v>0</v>
      </c>
      <c r="H21" s="64">
        <v>0</v>
      </c>
      <c r="I21" s="64">
        <v>0</v>
      </c>
      <c r="J21" s="79">
        <f>ROUND('Yr 4'!J21*($H$2+100%),0)</f>
        <v>0</v>
      </c>
      <c r="K21" s="65">
        <f t="shared" si="5"/>
        <v>0</v>
      </c>
      <c r="L21" s="65">
        <f t="shared" si="6"/>
        <v>0</v>
      </c>
      <c r="M21" s="60">
        <f>'Yr 4'!M21</f>
        <v>0</v>
      </c>
      <c r="N21" s="60">
        <f>'Yr 4'!N21</f>
        <v>0</v>
      </c>
      <c r="O21" s="60">
        <f>'Yr 4'!O21</f>
        <v>0</v>
      </c>
    </row>
    <row r="22" spans="2:15" s="5" customFormat="1" ht="14.25">
      <c r="B22" s="77">
        <f>'Yr 4'!B22</f>
        <v>0</v>
      </c>
      <c r="C22" s="5" t="s">
        <v>9</v>
      </c>
      <c r="D22" s="63"/>
      <c r="E22" s="63"/>
      <c r="F22" s="63"/>
      <c r="G22" s="64">
        <f t="shared" si="4"/>
        <v>0</v>
      </c>
      <c r="H22" s="64">
        <v>0</v>
      </c>
      <c r="I22" s="64">
        <v>0</v>
      </c>
      <c r="J22" s="79">
        <f>ROUND('Yr 4'!J22*($H$2+100%),0)</f>
        <v>0</v>
      </c>
      <c r="K22" s="65">
        <f t="shared" si="5"/>
        <v>0</v>
      </c>
      <c r="L22" s="65">
        <f t="shared" si="6"/>
        <v>0</v>
      </c>
      <c r="M22" s="60">
        <f>'Yr 4'!M22</f>
        <v>0</v>
      </c>
      <c r="N22" s="60">
        <f>'Yr 4'!N22</f>
        <v>0</v>
      </c>
      <c r="O22" s="60">
        <f>'Yr 4'!O22</f>
        <v>0</v>
      </c>
    </row>
    <row r="23" spans="2:15" s="5" customFormat="1" ht="14.25">
      <c r="B23" s="77">
        <f>'Yr 4'!B23</f>
        <v>0</v>
      </c>
      <c r="C23" s="5" t="s">
        <v>10</v>
      </c>
      <c r="D23" s="63"/>
      <c r="E23" s="63"/>
      <c r="F23" s="63"/>
      <c r="G23" s="64">
        <f t="shared" si="4"/>
        <v>0</v>
      </c>
      <c r="H23" s="64">
        <v>0</v>
      </c>
      <c r="I23" s="64">
        <v>0</v>
      </c>
      <c r="J23" s="79">
        <f>ROUND('Yr 4'!J23*($H$2+100%),0)</f>
        <v>0</v>
      </c>
      <c r="K23" s="65">
        <f t="shared" si="5"/>
        <v>0</v>
      </c>
      <c r="L23" s="65">
        <f t="shared" si="6"/>
        <v>0</v>
      </c>
      <c r="M23" s="60">
        <f>'Yr 4'!M23</f>
        <v>0</v>
      </c>
      <c r="N23" s="60">
        <f>'Yr 4'!N23</f>
        <v>0</v>
      </c>
      <c r="O23" s="60">
        <f>'Yr 4'!O23</f>
        <v>0</v>
      </c>
    </row>
    <row r="24" spans="2:15" s="5" customFormat="1" ht="14.25">
      <c r="B24" s="77">
        <f>'Yr 4'!B24</f>
        <v>0</v>
      </c>
      <c r="C24" s="57">
        <f>'Yr 4'!C24</f>
        <v>0</v>
      </c>
      <c r="D24" s="38"/>
      <c r="E24" s="38"/>
      <c r="F24" s="38"/>
      <c r="G24" s="64">
        <f t="shared" si="4"/>
        <v>0</v>
      </c>
      <c r="H24" s="64">
        <v>0</v>
      </c>
      <c r="I24" s="64">
        <v>0</v>
      </c>
      <c r="J24" s="79">
        <f>ROUND('Yr 4'!J24*($H$2+100%),0)</f>
        <v>0</v>
      </c>
      <c r="K24" s="65">
        <f t="shared" si="5"/>
        <v>0</v>
      </c>
      <c r="L24" s="65">
        <f t="shared" si="6"/>
        <v>0</v>
      </c>
      <c r="M24" s="60">
        <f>'Yr 4'!M24</f>
        <v>0</v>
      </c>
      <c r="N24" s="60">
        <f>'Yr 4'!N24</f>
        <v>0</v>
      </c>
      <c r="O24" s="60">
        <f>'Yr 4'!O24</f>
        <v>0</v>
      </c>
    </row>
    <row r="25" spans="2:15" s="5" customFormat="1" ht="14.25">
      <c r="B25" s="77">
        <f>'Yr 4'!B25</f>
        <v>0</v>
      </c>
      <c r="C25" s="57">
        <f>'Yr 4'!C25</f>
        <v>0</v>
      </c>
      <c r="D25" s="38"/>
      <c r="E25" s="38"/>
      <c r="F25" s="38"/>
      <c r="G25" s="64">
        <f t="shared" si="4"/>
        <v>0</v>
      </c>
      <c r="H25" s="64">
        <v>0</v>
      </c>
      <c r="I25" s="64">
        <v>0</v>
      </c>
      <c r="J25" s="79">
        <f>ROUND('Yr 4'!J25*($H$2+100%),0)</f>
        <v>0</v>
      </c>
      <c r="K25" s="65">
        <f t="shared" si="5"/>
        <v>0</v>
      </c>
      <c r="L25" s="65">
        <f t="shared" si="6"/>
        <v>0</v>
      </c>
      <c r="M25" s="60">
        <f>'Yr 4'!M25</f>
        <v>0</v>
      </c>
      <c r="N25" s="60">
        <f>'Yr 4'!N25</f>
        <v>0</v>
      </c>
      <c r="O25" s="60">
        <f>'Yr 4'!O25</f>
        <v>0</v>
      </c>
    </row>
    <row r="26" spans="2:15" s="5" customFormat="1" ht="14.25">
      <c r="B26" s="77">
        <f>'Yr 4'!B26</f>
        <v>0</v>
      </c>
      <c r="C26" s="57">
        <f>'Yr 4'!C26</f>
        <v>0</v>
      </c>
      <c r="D26" s="38"/>
      <c r="E26" s="38"/>
      <c r="F26" s="38"/>
      <c r="G26" s="64">
        <f t="shared" si="4"/>
        <v>0</v>
      </c>
      <c r="H26" s="64">
        <v>0</v>
      </c>
      <c r="I26" s="64">
        <v>0</v>
      </c>
      <c r="J26" s="79">
        <f>ROUND('Yr 4'!J26*($H$2+100%),0)</f>
        <v>0</v>
      </c>
      <c r="K26" s="65">
        <f t="shared" si="5"/>
        <v>0</v>
      </c>
      <c r="L26" s="65">
        <f t="shared" si="6"/>
        <v>0</v>
      </c>
      <c r="M26" s="60">
        <f>'Yr 4'!M26</f>
        <v>0</v>
      </c>
      <c r="N26" s="60">
        <f>'Yr 4'!N26</f>
        <v>0</v>
      </c>
      <c r="O26" s="60">
        <f>'Yr 4'!O26</f>
        <v>0</v>
      </c>
    </row>
    <row r="27" spans="2:15" s="5" customFormat="1" ht="14.25">
      <c r="B27" s="77">
        <f>'Yr 4'!B27</f>
        <v>0</v>
      </c>
      <c r="C27" s="57">
        <f>'Yr 4'!C27</f>
        <v>0</v>
      </c>
      <c r="D27" s="38"/>
      <c r="E27" s="38"/>
      <c r="F27" s="38"/>
      <c r="G27" s="64">
        <f t="shared" si="4"/>
        <v>0</v>
      </c>
      <c r="H27" s="64">
        <v>0</v>
      </c>
      <c r="I27" s="64">
        <v>0</v>
      </c>
      <c r="J27" s="79">
        <f>ROUND('Yr 4'!J27*($H$2+100%),0)</f>
        <v>0</v>
      </c>
      <c r="K27" s="65">
        <f t="shared" si="5"/>
        <v>0</v>
      </c>
      <c r="L27" s="65">
        <f t="shared" si="6"/>
        <v>0</v>
      </c>
      <c r="M27" s="60">
        <f>'Yr 4'!M27</f>
        <v>0</v>
      </c>
      <c r="N27" s="60">
        <f>'Yr 4'!N27</f>
        <v>0</v>
      </c>
      <c r="O27" s="60">
        <f>'Yr 4'!O27</f>
        <v>0</v>
      </c>
    </row>
    <row r="28" spans="2:15" s="5" customFormat="1" ht="14.25">
      <c r="B28" s="77">
        <f>'Yr 4'!B28</f>
        <v>0</v>
      </c>
      <c r="C28" s="57">
        <f>'Yr 4'!C28</f>
        <v>0</v>
      </c>
      <c r="D28" s="38"/>
      <c r="E28" s="38"/>
      <c r="F28" s="38"/>
      <c r="G28" s="64">
        <f t="shared" si="4"/>
        <v>0</v>
      </c>
      <c r="H28" s="64">
        <v>0</v>
      </c>
      <c r="I28" s="64">
        <v>0</v>
      </c>
      <c r="J28" s="79">
        <f>ROUND('Yr 4'!J28*($H$2+100%),0)</f>
        <v>0</v>
      </c>
      <c r="K28" s="65">
        <f t="shared" si="5"/>
        <v>0</v>
      </c>
      <c r="L28" s="65">
        <f t="shared" si="6"/>
        <v>0</v>
      </c>
      <c r="M28" s="60">
        <f>'Yr 4'!M28</f>
        <v>0</v>
      </c>
      <c r="N28" s="60">
        <f>'Yr 4'!N28</f>
        <v>0</v>
      </c>
      <c r="O28" s="60">
        <f>'Yr 4'!O28</f>
        <v>0</v>
      </c>
    </row>
    <row r="29" spans="2:15" s="5" customFormat="1" ht="14.25">
      <c r="B29" s="77">
        <f>'Yr 4'!B29</f>
        <v>0</v>
      </c>
      <c r="C29" s="57">
        <f>'Yr 4'!C29</f>
        <v>0</v>
      </c>
      <c r="D29" s="38"/>
      <c r="E29" s="38"/>
      <c r="F29" s="38"/>
      <c r="G29" s="64">
        <f t="shared" si="4"/>
        <v>0</v>
      </c>
      <c r="H29" s="64">
        <v>0</v>
      </c>
      <c r="I29" s="64">
        <v>0</v>
      </c>
      <c r="J29" s="79">
        <f>ROUND('Yr 4'!J29*($H$2+100%),0)</f>
        <v>0</v>
      </c>
      <c r="K29" s="65">
        <f t="shared" si="5"/>
        <v>0</v>
      </c>
      <c r="L29" s="65">
        <f t="shared" si="6"/>
        <v>0</v>
      </c>
      <c r="M29" s="60">
        <f>'Yr 4'!M29</f>
        <v>0</v>
      </c>
      <c r="N29" s="60">
        <f>'Yr 4'!N29</f>
        <v>0</v>
      </c>
      <c r="O29" s="60">
        <f>'Yr 4'!O29</f>
        <v>0</v>
      </c>
    </row>
    <row r="30" spans="2:12" s="5" customFormat="1" ht="14.25">
      <c r="B30" s="66">
        <f>SUM(B20:B29)</f>
        <v>0</v>
      </c>
      <c r="C30" s="5" t="s">
        <v>11</v>
      </c>
      <c r="D30" s="16"/>
      <c r="E30" s="16"/>
      <c r="F30" s="16"/>
      <c r="G30" s="16"/>
      <c r="H30" s="16"/>
      <c r="I30" s="16"/>
      <c r="J30" s="67" t="s">
        <v>12</v>
      </c>
      <c r="K30" s="16">
        <f>SUM(L20:L29)</f>
        <v>0</v>
      </c>
      <c r="L30" s="16"/>
    </row>
    <row r="31" spans="3:15" s="5" customFormat="1" ht="15">
      <c r="C31" s="16"/>
      <c r="D31" s="16"/>
      <c r="E31" s="16"/>
      <c r="H31" s="16"/>
      <c r="I31" s="16"/>
      <c r="J31" s="16"/>
      <c r="K31" s="68" t="s">
        <v>13</v>
      </c>
      <c r="L31" s="69">
        <f>L16+K30</f>
        <v>0</v>
      </c>
      <c r="M31" s="78">
        <f>SUM(M6:M29)-O31</f>
        <v>0</v>
      </c>
      <c r="O31" s="78">
        <f>SUM(O6:O29)</f>
        <v>0</v>
      </c>
    </row>
    <row r="32" s="5" customFormat="1" ht="14.25"/>
    <row r="33" spans="1:9" s="5" customFormat="1" ht="15">
      <c r="A33" s="14" t="s">
        <v>116</v>
      </c>
      <c r="B33" s="6"/>
      <c r="C33" s="6"/>
      <c r="D33" s="6"/>
      <c r="E33" s="6"/>
      <c r="F33" s="6"/>
      <c r="G33" s="6"/>
      <c r="H33" s="6"/>
      <c r="I33" s="6"/>
    </row>
    <row r="34" spans="2:9" s="5" customFormat="1" ht="28.5">
      <c r="B34" s="151" t="s">
        <v>14</v>
      </c>
      <c r="C34" s="151"/>
      <c r="D34" s="151"/>
      <c r="E34" s="151"/>
      <c r="F34" s="151"/>
      <c r="G34" s="151"/>
      <c r="I34" s="7" t="s">
        <v>3</v>
      </c>
    </row>
    <row r="35" spans="1:9" s="5" customFormat="1" ht="14.25">
      <c r="A35" s="5">
        <v>1</v>
      </c>
      <c r="B35" s="152"/>
      <c r="C35" s="152"/>
      <c r="D35" s="152"/>
      <c r="E35" s="152"/>
      <c r="F35" s="152"/>
      <c r="G35" s="152"/>
      <c r="I35" s="38">
        <v>0</v>
      </c>
    </row>
    <row r="36" spans="1:9" s="5" customFormat="1" ht="14.25">
      <c r="A36" s="5">
        <v>2</v>
      </c>
      <c r="B36" s="152"/>
      <c r="C36" s="152"/>
      <c r="D36" s="152"/>
      <c r="E36" s="152"/>
      <c r="F36" s="152"/>
      <c r="G36" s="152"/>
      <c r="I36" s="38">
        <v>0</v>
      </c>
    </row>
    <row r="37" spans="1:9" s="5" customFormat="1" ht="14.25">
      <c r="A37" s="5">
        <v>3</v>
      </c>
      <c r="B37" s="152"/>
      <c r="C37" s="152"/>
      <c r="D37" s="152"/>
      <c r="E37" s="152"/>
      <c r="F37" s="152"/>
      <c r="G37" s="152"/>
      <c r="I37" s="38">
        <v>0</v>
      </c>
    </row>
    <row r="38" spans="2:9" s="5" customFormat="1" ht="14.25">
      <c r="B38" s="5" t="s">
        <v>67</v>
      </c>
      <c r="I38" s="16">
        <f>SUM(I35:I37)</f>
        <v>0</v>
      </c>
    </row>
    <row r="39" spans="8:9" s="5" customFormat="1" ht="15">
      <c r="H39" s="8" t="s">
        <v>15</v>
      </c>
      <c r="I39" s="69">
        <f>I38</f>
        <v>0</v>
      </c>
    </row>
    <row r="40" s="5" customFormat="1" ht="14.25"/>
    <row r="41" spans="1:9" s="5" customFormat="1" ht="28.5">
      <c r="A41" s="53" t="s">
        <v>16</v>
      </c>
      <c r="I41" s="7" t="s">
        <v>3</v>
      </c>
    </row>
    <row r="42" spans="1:9" s="5" customFormat="1" ht="14.25">
      <c r="A42" s="5">
        <v>1</v>
      </c>
      <c r="B42" s="5" t="s">
        <v>17</v>
      </c>
      <c r="I42" s="38">
        <f>ROUND('Yr 4'!I42*$L$2,0)</f>
        <v>0</v>
      </c>
    </row>
    <row r="43" spans="1:9" s="5" customFormat="1" ht="14.25">
      <c r="A43" s="5">
        <v>2</v>
      </c>
      <c r="B43" s="5" t="s">
        <v>18</v>
      </c>
      <c r="I43" s="38">
        <f>ROUND('Yr 4'!I43*$L$2,0)</f>
        <v>0</v>
      </c>
    </row>
    <row r="44" spans="8:9" s="5" customFormat="1" ht="15">
      <c r="H44" s="8" t="s">
        <v>19</v>
      </c>
      <c r="I44" s="69">
        <f>SUM(I42:I43)</f>
        <v>0</v>
      </c>
    </row>
    <row r="45" s="5" customFormat="1" ht="14.25"/>
    <row r="46" spans="1:9" s="5" customFormat="1" ht="29.25">
      <c r="A46" s="14" t="s">
        <v>20</v>
      </c>
      <c r="B46" s="6"/>
      <c r="C46" s="6"/>
      <c r="D46" s="6"/>
      <c r="E46" s="6"/>
      <c r="F46" s="6"/>
      <c r="G46" s="6"/>
      <c r="H46" s="6"/>
      <c r="I46" s="10" t="s">
        <v>3</v>
      </c>
    </row>
    <row r="47" spans="1:9" s="5" customFormat="1" ht="14.25">
      <c r="A47" s="5">
        <v>1</v>
      </c>
      <c r="B47" s="5" t="s">
        <v>21</v>
      </c>
      <c r="I47" s="38">
        <f>ROUND('Yr 4'!I47*$L$2,0)</f>
        <v>0</v>
      </c>
    </row>
    <row r="48" spans="1:9" s="5" customFormat="1" ht="14.25">
      <c r="A48" s="5">
        <v>2</v>
      </c>
      <c r="B48" s="5" t="s">
        <v>22</v>
      </c>
      <c r="I48" s="38">
        <f>ROUND('Yr 4'!I48*$L$2,0)</f>
        <v>0</v>
      </c>
    </row>
    <row r="49" spans="1:9" s="5" customFormat="1" ht="14.25">
      <c r="A49" s="5">
        <v>3</v>
      </c>
      <c r="B49" s="5" t="s">
        <v>23</v>
      </c>
      <c r="I49" s="38">
        <f>ROUND('Yr 4'!I49*$L$2,0)</f>
        <v>0</v>
      </c>
    </row>
    <row r="50" spans="1:9" s="5" customFormat="1" ht="14.25">
      <c r="A50" s="5">
        <v>4</v>
      </c>
      <c r="B50" s="5" t="s">
        <v>24</v>
      </c>
      <c r="I50" s="38">
        <f>ROUND('Yr 4'!I50*$L$2,0)</f>
        <v>0</v>
      </c>
    </row>
    <row r="51" spans="1:9" s="5" customFormat="1" ht="14.25">
      <c r="A51" s="5">
        <v>5</v>
      </c>
      <c r="B51" s="5" t="s">
        <v>25</v>
      </c>
      <c r="C51" s="152"/>
      <c r="D51" s="152"/>
      <c r="E51" s="152"/>
      <c r="F51" s="152"/>
      <c r="G51" s="152"/>
      <c r="I51" s="38">
        <f>ROUND('Yr 4'!I51*$L$2,0)</f>
        <v>0</v>
      </c>
    </row>
    <row r="52" spans="1:9" s="5" customFormat="1" ht="15">
      <c r="A52" s="70"/>
      <c r="B52" s="52" t="s">
        <v>26</v>
      </c>
      <c r="D52" s="80">
        <v>0</v>
      </c>
      <c r="H52" s="8" t="s">
        <v>27</v>
      </c>
      <c r="I52" s="69">
        <f>(I47+I48+I49+I50+I51)*A52</f>
        <v>0</v>
      </c>
    </row>
    <row r="53" spans="1:2" s="5" customFormat="1" ht="14.25">
      <c r="A53" s="52"/>
      <c r="B53" s="52"/>
    </row>
    <row r="54" spans="1:9" s="5" customFormat="1" ht="29.25">
      <c r="A54" s="14" t="s">
        <v>28</v>
      </c>
      <c r="B54" s="6"/>
      <c r="C54" s="6"/>
      <c r="D54" s="6"/>
      <c r="E54" s="6"/>
      <c r="F54" s="6"/>
      <c r="G54" s="6"/>
      <c r="H54" s="6"/>
      <c r="I54" s="10" t="s">
        <v>3</v>
      </c>
    </row>
    <row r="55" spans="1:9" s="5" customFormat="1" ht="14.25">
      <c r="A55" s="52">
        <v>1</v>
      </c>
      <c r="B55" s="70" t="s">
        <v>29</v>
      </c>
      <c r="C55" s="52"/>
      <c r="D55" s="52"/>
      <c r="E55" s="52"/>
      <c r="F55" s="52"/>
      <c r="G55" s="52"/>
      <c r="H55" s="52"/>
      <c r="I55" s="71">
        <f>ROUND('Yr 4'!I55*$L$2,0)</f>
        <v>0</v>
      </c>
    </row>
    <row r="56" spans="1:9" s="5" customFormat="1" ht="14.25">
      <c r="A56" s="52">
        <v>2</v>
      </c>
      <c r="B56" s="70" t="s">
        <v>72</v>
      </c>
      <c r="C56" s="52"/>
      <c r="D56" s="52"/>
      <c r="E56" s="52"/>
      <c r="F56" s="52"/>
      <c r="G56" s="52"/>
      <c r="H56" s="52"/>
      <c r="I56" s="71">
        <f>ROUND('Yr 4'!I56*$L$2,0)</f>
        <v>0</v>
      </c>
    </row>
    <row r="57" spans="1:9" s="5" customFormat="1" ht="14.25">
      <c r="A57" s="52">
        <v>3</v>
      </c>
      <c r="B57" s="70" t="s">
        <v>31</v>
      </c>
      <c r="C57" s="52"/>
      <c r="D57" s="52"/>
      <c r="E57" s="52"/>
      <c r="F57" s="52"/>
      <c r="G57" s="52"/>
      <c r="H57" s="52"/>
      <c r="I57" s="71">
        <f>ROUND('Yr 4'!I57*$L$2,0)</f>
        <v>0</v>
      </c>
    </row>
    <row r="58" spans="1:9" s="5" customFormat="1" ht="14.25">
      <c r="A58" s="52">
        <v>4</v>
      </c>
      <c r="B58" s="70" t="s">
        <v>32</v>
      </c>
      <c r="C58" s="52"/>
      <c r="D58" s="52"/>
      <c r="E58" s="52"/>
      <c r="F58" s="52"/>
      <c r="G58" s="52"/>
      <c r="H58" s="52"/>
      <c r="I58" s="71">
        <f>ROUND('Yr 4'!I58*$L$2,0)</f>
        <v>0</v>
      </c>
    </row>
    <row r="59" spans="1:9" s="5" customFormat="1" ht="14.25">
      <c r="A59" s="52">
        <v>5</v>
      </c>
      <c r="B59" s="70" t="s">
        <v>45</v>
      </c>
      <c r="C59" s="52"/>
      <c r="D59" s="52"/>
      <c r="E59" s="52"/>
      <c r="F59" s="52"/>
      <c r="G59" s="52"/>
      <c r="H59" s="52"/>
      <c r="I59" s="71">
        <f>ROUND('Yr 4'!I59*$L$2,0)</f>
        <v>0</v>
      </c>
    </row>
    <row r="60" spans="1:9" s="5" customFormat="1" ht="14.25">
      <c r="A60" s="52"/>
      <c r="B60" s="70" t="s">
        <v>104</v>
      </c>
      <c r="C60" s="52"/>
      <c r="D60" s="52"/>
      <c r="E60" s="52"/>
      <c r="F60" s="52"/>
      <c r="G60" s="52"/>
      <c r="H60" s="110"/>
      <c r="I60" s="71"/>
    </row>
    <row r="61" spans="1:9" s="5" customFormat="1" ht="14.25">
      <c r="A61" s="52">
        <v>6</v>
      </c>
      <c r="B61" s="70" t="s">
        <v>33</v>
      </c>
      <c r="C61" s="52"/>
      <c r="D61" s="52"/>
      <c r="E61" s="52"/>
      <c r="F61" s="52"/>
      <c r="G61" s="52"/>
      <c r="H61" s="52"/>
      <c r="I61" s="71">
        <f>ROUND('Yr 4'!I61*$L$2,0)</f>
        <v>0</v>
      </c>
    </row>
    <row r="62" spans="1:9" s="5" customFormat="1" ht="14.25">
      <c r="A62" s="52">
        <v>7</v>
      </c>
      <c r="B62" s="70" t="s">
        <v>73</v>
      </c>
      <c r="C62" s="52"/>
      <c r="D62" s="52"/>
      <c r="E62" s="52"/>
      <c r="F62" s="52"/>
      <c r="G62" s="52"/>
      <c r="H62" s="52"/>
      <c r="I62" s="71">
        <f>ROUND('Yr 4'!I62*$L$2,0)</f>
        <v>0</v>
      </c>
    </row>
    <row r="63" spans="1:9" s="5" customFormat="1" ht="14.25">
      <c r="A63" s="52">
        <v>8</v>
      </c>
      <c r="B63" s="153" t="str">
        <f>'Yr 4'!B63:G63</f>
        <v>Technology Infrastructure Fee</v>
      </c>
      <c r="C63" s="153"/>
      <c r="D63" s="153"/>
      <c r="E63" s="153"/>
      <c r="F63" s="153"/>
      <c r="G63" s="153"/>
      <c r="H63" s="52"/>
      <c r="I63" s="71">
        <f>ROUND(M31*40.75*L2*L2*L2*L2,0)</f>
        <v>0</v>
      </c>
    </row>
    <row r="64" spans="1:9" s="5" customFormat="1" ht="14.25">
      <c r="A64" s="52">
        <v>9</v>
      </c>
      <c r="B64" s="153" t="str">
        <f>'Yr 4'!B64:G64</f>
        <v>GSR fee remissions (if applicable)</v>
      </c>
      <c r="C64" s="153"/>
      <c r="D64" s="153"/>
      <c r="E64" s="153"/>
      <c r="F64" s="153"/>
      <c r="G64" s="153"/>
      <c r="H64" s="52"/>
      <c r="I64" s="71">
        <f>ROUND('Yr 4'!I64*$L$2,0)</f>
        <v>0</v>
      </c>
    </row>
    <row r="65" spans="1:9" s="5" customFormat="1" ht="14.25">
      <c r="A65" s="52">
        <v>10</v>
      </c>
      <c r="B65" s="153" t="str">
        <f>'Yr 4'!B65:G65</f>
        <v>Animal Expenses</v>
      </c>
      <c r="C65" s="153"/>
      <c r="D65" s="153"/>
      <c r="E65" s="153"/>
      <c r="F65" s="153"/>
      <c r="G65" s="153"/>
      <c r="H65" s="52"/>
      <c r="I65" s="71">
        <f>ROUND('Yr 4'!I65*$L$2,0)</f>
        <v>0</v>
      </c>
    </row>
    <row r="66" spans="1:9" s="5" customFormat="1" ht="15">
      <c r="A66" s="6"/>
      <c r="B66" s="6"/>
      <c r="C66" s="6"/>
      <c r="D66" s="6"/>
      <c r="E66" s="6"/>
      <c r="F66" s="6"/>
      <c r="G66" s="6"/>
      <c r="H66" s="73" t="s">
        <v>34</v>
      </c>
      <c r="I66" s="74">
        <f>SUM(I55:I65)</f>
        <v>0</v>
      </c>
    </row>
    <row r="67" s="5" customFormat="1" ht="14.25"/>
    <row r="68" s="5" customFormat="1" ht="14.25"/>
    <row r="69" spans="1:9" s="5" customFormat="1" ht="29.25">
      <c r="A69" s="14" t="s">
        <v>35</v>
      </c>
      <c r="B69" s="6"/>
      <c r="C69" s="6"/>
      <c r="D69" s="6"/>
      <c r="E69" s="6"/>
      <c r="F69" s="6"/>
      <c r="G69" s="6"/>
      <c r="H69" s="6"/>
      <c r="I69" s="10" t="s">
        <v>3</v>
      </c>
    </row>
    <row r="70" spans="8:10" s="5" customFormat="1" ht="15">
      <c r="H70" s="8" t="s">
        <v>36</v>
      </c>
      <c r="I70" s="13">
        <f>L31+I39+I44+I52+I66</f>
        <v>0</v>
      </c>
      <c r="J70" s="15"/>
    </row>
    <row r="71" s="5" customFormat="1" ht="14.25"/>
    <row r="72" s="5" customFormat="1" ht="14.25"/>
    <row r="73" s="5" customFormat="1" ht="15">
      <c r="A73" s="53" t="s">
        <v>37</v>
      </c>
    </row>
    <row r="74" spans="1:14" s="5" customFormat="1" ht="29.25">
      <c r="A74" s="6"/>
      <c r="B74" s="155" t="s">
        <v>38</v>
      </c>
      <c r="C74" s="155"/>
      <c r="D74" s="6"/>
      <c r="E74" s="149" t="s">
        <v>39</v>
      </c>
      <c r="F74" s="149"/>
      <c r="G74" s="10" t="s">
        <v>40</v>
      </c>
      <c r="H74" s="6"/>
      <c r="I74" s="10" t="s">
        <v>3</v>
      </c>
      <c r="N74" s="105" t="s">
        <v>38</v>
      </c>
    </row>
    <row r="75" spans="1:14" s="5" customFormat="1" ht="14.25">
      <c r="A75" s="130">
        <v>1</v>
      </c>
      <c r="B75" s="152" t="s">
        <v>95</v>
      </c>
      <c r="C75" s="152"/>
      <c r="E75" s="150">
        <f>'All Years Summary Sheet'!F8</f>
        <v>0.54</v>
      </c>
      <c r="F75" s="150"/>
      <c r="G75" s="15">
        <f>'All Years Summary Sheet'!B7</f>
        <v>0</v>
      </c>
      <c r="I75" s="16">
        <f>ROUND(E75*G75,0)</f>
        <v>0</v>
      </c>
      <c r="N75" s="3" t="s">
        <v>96</v>
      </c>
    </row>
    <row r="76" spans="1:14" s="5" customFormat="1" ht="14.25">
      <c r="A76" s="130">
        <v>2</v>
      </c>
      <c r="B76" s="154"/>
      <c r="C76" s="154"/>
      <c r="E76" s="154"/>
      <c r="F76" s="154"/>
      <c r="I76" s="16">
        <f>ROUND(E76*G76,0)</f>
        <v>0</v>
      </c>
      <c r="N76" s="3" t="s">
        <v>97</v>
      </c>
    </row>
    <row r="77" spans="1:14" s="5" customFormat="1" ht="14.25">
      <c r="A77" s="130">
        <v>3</v>
      </c>
      <c r="B77" s="154"/>
      <c r="C77" s="154"/>
      <c r="E77" s="154"/>
      <c r="F77" s="154"/>
      <c r="I77" s="16">
        <f>ROUND(E77*G77,0)</f>
        <v>0</v>
      </c>
      <c r="N77" s="3" t="s">
        <v>98</v>
      </c>
    </row>
    <row r="78" spans="1:14" s="5" customFormat="1" ht="15">
      <c r="A78" s="130">
        <v>4</v>
      </c>
      <c r="B78" s="154"/>
      <c r="C78" s="154"/>
      <c r="E78" s="154"/>
      <c r="F78" s="154"/>
      <c r="H78" s="8"/>
      <c r="I78" s="16">
        <f>ROUND(E78*G78,0)</f>
        <v>0</v>
      </c>
      <c r="N78" s="3" t="s">
        <v>99</v>
      </c>
    </row>
    <row r="79" spans="2:14" s="5" customFormat="1" ht="15">
      <c r="B79" s="5" t="s">
        <v>101</v>
      </c>
      <c r="H79" s="8" t="s">
        <v>41</v>
      </c>
      <c r="I79" s="69">
        <f>SUM(I75:I78)</f>
        <v>0</v>
      </c>
      <c r="N79" s="3" t="s">
        <v>95</v>
      </c>
    </row>
    <row r="80" s="5" customFormat="1" ht="14.25">
      <c r="N80" s="3" t="s">
        <v>100</v>
      </c>
    </row>
    <row r="81" spans="1:9" s="5" customFormat="1" ht="29.25">
      <c r="A81" s="14" t="s">
        <v>42</v>
      </c>
      <c r="B81" s="6"/>
      <c r="C81" s="6"/>
      <c r="D81" s="6"/>
      <c r="E81" s="6"/>
      <c r="F81" s="6"/>
      <c r="G81" s="6"/>
      <c r="H81" s="6"/>
      <c r="I81" s="10" t="s">
        <v>3</v>
      </c>
    </row>
    <row r="82" spans="8:9" s="5" customFormat="1" ht="15">
      <c r="H82" s="8" t="s">
        <v>43</v>
      </c>
      <c r="I82" s="75">
        <f>I70+I79</f>
        <v>0</v>
      </c>
    </row>
    <row r="83" s="5" customFormat="1" ht="14.25"/>
    <row r="84" s="5" customFormat="1" ht="14.25"/>
    <row r="85" spans="1:9" s="5" customFormat="1" ht="29.25">
      <c r="A85" s="14" t="s">
        <v>44</v>
      </c>
      <c r="B85" s="6"/>
      <c r="C85" s="6"/>
      <c r="D85" s="6"/>
      <c r="E85" s="6"/>
      <c r="F85" s="6"/>
      <c r="G85" s="6"/>
      <c r="H85" s="6"/>
      <c r="I85" s="10" t="s">
        <v>3</v>
      </c>
    </row>
    <row r="86" s="5" customFormat="1" ht="15">
      <c r="I86" s="69">
        <v>0</v>
      </c>
    </row>
  </sheetData>
  <sheetProtection/>
  <mergeCells count="18">
    <mergeCell ref="B77:C77"/>
    <mergeCell ref="E77:F77"/>
    <mergeCell ref="B78:C78"/>
    <mergeCell ref="E78:F78"/>
    <mergeCell ref="B65:G65"/>
    <mergeCell ref="C51:G51"/>
    <mergeCell ref="E76:F76"/>
    <mergeCell ref="B76:C76"/>
    <mergeCell ref="B74:C74"/>
    <mergeCell ref="B75:C75"/>
    <mergeCell ref="E74:F74"/>
    <mergeCell ref="E75:F75"/>
    <mergeCell ref="B34:G34"/>
    <mergeCell ref="B35:G35"/>
    <mergeCell ref="B37:G37"/>
    <mergeCell ref="B36:G36"/>
    <mergeCell ref="B63:G63"/>
    <mergeCell ref="B64:G64"/>
  </mergeCells>
  <conditionalFormatting sqref="B63:G65 C24:C29 B20:B29 B6:B15 C7:C1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B75:C75">
      <formula1>$N$75:$N$80</formula1>
    </dataValidation>
  </dataValidations>
  <printOptions horizontalCentered="1"/>
  <pageMargins left="0.2" right="0.2" top="0.2" bottom="0.2" header="0" footer="0"/>
  <pageSetup fitToHeight="1" fitToWidth="1" horizontalDpi="600" verticalDpi="600" orientation="portrait" scale="55" r:id="rId3"/>
  <rowBreaks count="2" manualBreakCount="2">
    <brk id="32" max="255" man="1"/>
    <brk id="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 -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Cheever</dc:creator>
  <cp:keywords/>
  <dc:description/>
  <cp:lastModifiedBy>Perry, Justin</cp:lastModifiedBy>
  <cp:lastPrinted>2009-05-20T16:53:18Z</cp:lastPrinted>
  <dcterms:created xsi:type="dcterms:W3CDTF">2007-12-03T15:32:05Z</dcterms:created>
  <dcterms:modified xsi:type="dcterms:W3CDTF">2013-03-22T16:51:43Z</dcterms:modified>
  <cp:category/>
  <cp:version/>
  <cp:contentType/>
  <cp:contentStatus/>
</cp:coreProperties>
</file>